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24" tabRatio="979" activeTab="0"/>
  </bookViews>
  <sheets>
    <sheet name="表紙" sheetId="1" r:id="rId1"/>
    <sheet name="項目" sheetId="2" r:id="rId2"/>
    <sheet name="仮設" sheetId="3" r:id="rId3"/>
    <sheet name="基礎" sheetId="4" r:id="rId4"/>
    <sheet name="木工事" sheetId="5" r:id="rId5"/>
    <sheet name="サッシ" sheetId="6" r:id="rId6"/>
    <sheet name="外装" sheetId="7" r:id="rId7"/>
    <sheet name="設備" sheetId="8" r:id="rId8"/>
    <sheet name="左官" sheetId="9" r:id="rId9"/>
    <sheet name="和装" sheetId="10" r:id="rId10"/>
    <sheet name="仕上" sheetId="11" r:id="rId11"/>
    <sheet name="その他" sheetId="12" r:id="rId12"/>
    <sheet name="付帯" sheetId="13" r:id="rId13"/>
    <sheet name="申請" sheetId="14" r:id="rId14"/>
    <sheet name="OP" sheetId="15" r:id="rId15"/>
    <sheet name="予備" sheetId="16" r:id="rId16"/>
  </sheets>
  <definedNames>
    <definedName name="_xlnm.Print_Area" localSheetId="2">'仮設'!$A$1:$H$41</definedName>
    <definedName name="_xlnm.Print_Area" localSheetId="6">'外装'!$A$1:$H$41</definedName>
    <definedName name="_xlnm.Print_Area" localSheetId="3">'基礎'!$A$1:$H$41</definedName>
    <definedName name="_xlnm.Print_Area" localSheetId="8">'左官'!$A$1:$H$41</definedName>
    <definedName name="_xlnm.Print_Area" localSheetId="10">'仕上'!$A$1:$H$41</definedName>
    <definedName name="_xlnm.Print_Area" localSheetId="7">'設備'!$A$1:$H$41</definedName>
    <definedName name="_xlnm.Print_Area" localSheetId="0">'表紙'!$A$1:$U$24</definedName>
    <definedName name="_xlnm.Print_Area" localSheetId="12">'付帯'!$A$1:$H$82</definedName>
    <definedName name="_xlnm.Print_Area" localSheetId="4">'木工事'!$A$1:$H$122</definedName>
    <definedName name="_xlnm.Print_Area" localSheetId="9">'和装'!$A$1:$H$41</definedName>
  </definedNames>
  <calcPr fullCalcOnLoad="1"/>
</workbook>
</file>

<file path=xl/sharedStrings.xml><?xml version="1.0" encoding="utf-8"?>
<sst xmlns="http://schemas.openxmlformats.org/spreadsheetml/2006/main" count="837" uniqueCount="403">
  <si>
    <t>名称</t>
  </si>
  <si>
    <t>単位</t>
  </si>
  <si>
    <t>単価</t>
  </si>
  <si>
    <t>金額</t>
  </si>
  <si>
    <t>備考</t>
  </si>
  <si>
    <t>工事</t>
  </si>
  <si>
    <t>寸法</t>
  </si>
  <si>
    <t>数量</t>
  </si>
  <si>
    <t>仮設工事</t>
  </si>
  <si>
    <t>養生費</t>
  </si>
  <si>
    <t>式</t>
  </si>
  <si>
    <t>工事内訳明細書</t>
  </si>
  <si>
    <t>現調、墨出</t>
  </si>
  <si>
    <t>小計</t>
  </si>
  <si>
    <t>人</t>
  </si>
  <si>
    <t>㎡</t>
  </si>
  <si>
    <t>㎡</t>
  </si>
  <si>
    <t>電気工事</t>
  </si>
  <si>
    <t>設備工事</t>
  </si>
  <si>
    <t>車</t>
  </si>
  <si>
    <t>仮設トイレ</t>
  </si>
  <si>
    <t>台</t>
  </si>
  <si>
    <t>トイレ囲い</t>
  </si>
  <si>
    <t>ネットフェンス</t>
  </si>
  <si>
    <t>ｍ</t>
  </si>
  <si>
    <t>工事看板</t>
  </si>
  <si>
    <t>坪</t>
  </si>
  <si>
    <t>建方クレーン</t>
  </si>
  <si>
    <t>基礎工事</t>
  </si>
  <si>
    <t>㎡</t>
  </si>
  <si>
    <t>木工事</t>
  </si>
  <si>
    <t>運賃</t>
  </si>
  <si>
    <t>本</t>
  </si>
  <si>
    <t>片引き</t>
  </si>
  <si>
    <t>クローゼット折戸（9尺）</t>
  </si>
  <si>
    <t>大工工事</t>
  </si>
  <si>
    <t>外装工事</t>
  </si>
  <si>
    <t>仕上工事</t>
  </si>
  <si>
    <t>【屋根工事】</t>
  </si>
  <si>
    <t>サイディング</t>
  </si>
  <si>
    <t>【外壁工事】</t>
  </si>
  <si>
    <t>【雨樋、板金】</t>
  </si>
  <si>
    <t>雨樋</t>
  </si>
  <si>
    <t>【防水工事】</t>
  </si>
  <si>
    <t>ベランダ防水</t>
  </si>
  <si>
    <t>ｍ</t>
  </si>
  <si>
    <t>給排水工事</t>
  </si>
  <si>
    <t>エコキュート</t>
  </si>
  <si>
    <t>オール電化</t>
  </si>
  <si>
    <t>照明器具</t>
  </si>
  <si>
    <t>キッチン</t>
  </si>
  <si>
    <t>UB</t>
  </si>
  <si>
    <t>①洗面化粧台</t>
  </si>
  <si>
    <t>②洗面化粧台</t>
  </si>
  <si>
    <t>①トイレ</t>
  </si>
  <si>
    <t>②トイレ</t>
  </si>
  <si>
    <t>①トイレカウンター</t>
  </si>
  <si>
    <t>②トイレカウンター</t>
  </si>
  <si>
    <t>タオルリング、紙巻器等</t>
  </si>
  <si>
    <t>クロス工事</t>
  </si>
  <si>
    <t>木部塗装</t>
  </si>
  <si>
    <t>左官工事</t>
  </si>
  <si>
    <t>玄関タイル</t>
  </si>
  <si>
    <t>土間仕上げ</t>
  </si>
  <si>
    <t>ｍ</t>
  </si>
  <si>
    <t>㎡</t>
  </si>
  <si>
    <t>和装工事</t>
  </si>
  <si>
    <t>【畳工事】</t>
  </si>
  <si>
    <t>【建具工事】</t>
  </si>
  <si>
    <t>襖</t>
  </si>
  <si>
    <t>戸襖</t>
  </si>
  <si>
    <t>障子</t>
  </si>
  <si>
    <t>枚</t>
  </si>
  <si>
    <t>サッシ工事</t>
  </si>
  <si>
    <t>クリーニング</t>
  </si>
  <si>
    <t>警備員</t>
  </si>
  <si>
    <t>仕上工事</t>
  </si>
  <si>
    <t>㎡</t>
  </si>
  <si>
    <t>㎥</t>
  </si>
  <si>
    <t>産廃処分費</t>
  </si>
  <si>
    <t>様邸新築工事</t>
  </si>
  <si>
    <t>ポーチ</t>
  </si>
  <si>
    <t>ベランダ</t>
  </si>
  <si>
    <t>床下</t>
  </si>
  <si>
    <t>ロフト</t>
  </si>
  <si>
    <t>その他</t>
  </si>
  <si>
    <t>延床</t>
  </si>
  <si>
    <t>㎡</t>
  </si>
  <si>
    <t>粗利率</t>
  </si>
  <si>
    <t>サッシ、金物工事</t>
  </si>
  <si>
    <t>【アルミサッシ】</t>
  </si>
  <si>
    <t>各種申請</t>
  </si>
  <si>
    <t>地盤調査</t>
  </si>
  <si>
    <t>JIO</t>
  </si>
  <si>
    <t>予備</t>
  </si>
  <si>
    <t>A級</t>
  </si>
  <si>
    <t>【玄関ドア】</t>
  </si>
  <si>
    <t>【防蟻工事】</t>
  </si>
  <si>
    <t>防蟻工事</t>
  </si>
  <si>
    <t>引違い</t>
  </si>
  <si>
    <t>アウトセット</t>
  </si>
  <si>
    <t>クローゼット折戸（３尺）</t>
  </si>
  <si>
    <t>屋根工事</t>
  </si>
  <si>
    <t>勝手口ステップ</t>
  </si>
  <si>
    <t>箇所</t>
  </si>
  <si>
    <t>太陽光</t>
  </si>
  <si>
    <t>先行CB</t>
  </si>
  <si>
    <t>外構工事</t>
  </si>
  <si>
    <t>造成工事</t>
  </si>
  <si>
    <t>軒天</t>
  </si>
  <si>
    <t>審査手数料</t>
  </si>
  <si>
    <t>工事内訳明細書</t>
  </si>
  <si>
    <t>付帯工事</t>
  </si>
  <si>
    <t>給水引込工事</t>
  </si>
  <si>
    <t>電気引込工事</t>
  </si>
  <si>
    <t>屋外給排水工事</t>
  </si>
  <si>
    <t>残土処理費用</t>
  </si>
  <si>
    <t>解体工事</t>
  </si>
  <si>
    <t>付帯工事</t>
  </si>
  <si>
    <t>建物本体原価</t>
  </si>
  <si>
    <t>同上</t>
  </si>
  <si>
    <t>設計申請費</t>
  </si>
  <si>
    <t>下水引込工事</t>
  </si>
  <si>
    <t>施工手間のみ</t>
  </si>
  <si>
    <t>【仮設小計】</t>
  </si>
  <si>
    <t>【造作小計】</t>
  </si>
  <si>
    <t>【建具小計】</t>
  </si>
  <si>
    <t>その他、雑工事</t>
  </si>
  <si>
    <t>【プレカット小計】</t>
  </si>
  <si>
    <t>布基礎</t>
  </si>
  <si>
    <t>工事予算集計</t>
  </si>
  <si>
    <t>建物本体
（税別）</t>
  </si>
  <si>
    <t>標準工事</t>
  </si>
  <si>
    <t>ごりん程度</t>
  </si>
  <si>
    <t>【その他の工事】</t>
  </si>
  <si>
    <t>混載</t>
  </si>
  <si>
    <t>中段、枕棚、可動棚等</t>
  </si>
  <si>
    <t>石膏ボード</t>
  </si>
  <si>
    <t>片開き</t>
  </si>
  <si>
    <t>平型</t>
  </si>
  <si>
    <t>12㎜：窯業系サイディング</t>
  </si>
  <si>
    <t>FRP：防火断熱</t>
  </si>
  <si>
    <t>オプション</t>
  </si>
  <si>
    <t>オプション</t>
  </si>
  <si>
    <t>【塗装工事】</t>
  </si>
  <si>
    <t>資材ラック（小）</t>
  </si>
  <si>
    <t>ガルバ：立平葺</t>
  </si>
  <si>
    <t>【建物本体工事】</t>
  </si>
  <si>
    <t>【付帯工事等】</t>
  </si>
  <si>
    <t>外部足場掛け払い</t>
  </si>
  <si>
    <t>下地荒打ち　</t>
  </si>
  <si>
    <t>太陽光工事</t>
  </si>
  <si>
    <t>総工事費原価</t>
  </si>
  <si>
    <t>構造用金物</t>
  </si>
  <si>
    <t>クローゼット折戸（4.5尺、6尺）</t>
  </si>
  <si>
    <t>エコキュート取付工事</t>
  </si>
  <si>
    <t>分電盤追加等</t>
  </si>
  <si>
    <t>エコキュート土間</t>
  </si>
  <si>
    <t>【大工工事小計】</t>
  </si>
  <si>
    <t>㎡</t>
  </si>
  <si>
    <t>※枠別途</t>
  </si>
  <si>
    <t>オオムラ標準品</t>
  </si>
  <si>
    <t>坪単価
（税別）</t>
  </si>
  <si>
    <t>無垢床割増</t>
  </si>
  <si>
    <t>㎡</t>
  </si>
  <si>
    <t>基礎巾木（モルタル刷毛引き）</t>
  </si>
  <si>
    <t>基礎高450程度</t>
  </si>
  <si>
    <t>床塗装</t>
  </si>
  <si>
    <t>ニッチ、スリット</t>
  </si>
  <si>
    <t>ヶ所</t>
  </si>
  <si>
    <t>外部：無垢板貼り（軒天）</t>
  </si>
  <si>
    <t>外部：無垢板貼り（壁）</t>
  </si>
  <si>
    <t>内部：無垢板貼り（壁）</t>
  </si>
  <si>
    <t>手摺2段、昇降階段含む</t>
  </si>
  <si>
    <t>工事完了後　整地</t>
  </si>
  <si>
    <t>階段下収納</t>
  </si>
  <si>
    <t>洗面台取付</t>
  </si>
  <si>
    <t>玄関タイル材料</t>
  </si>
  <si>
    <t>ボルト、金物</t>
  </si>
  <si>
    <t>仮設水道</t>
  </si>
  <si>
    <t>流し設置、撤去</t>
  </si>
  <si>
    <t>鉄骨階段取付</t>
  </si>
  <si>
    <t>キッチン組立</t>
  </si>
  <si>
    <t>ストレート</t>
  </si>
  <si>
    <t>カベ：80</t>
  </si>
  <si>
    <t>1F：造作カウンター（ナラ）</t>
  </si>
  <si>
    <t>ガルバリウム鋼板</t>
  </si>
  <si>
    <t>造作（水栓、ボウル、鏡）</t>
  </si>
  <si>
    <t>金鏝仕上（荒打は基礎工事）</t>
  </si>
  <si>
    <t>玄関土間、雑コン</t>
  </si>
  <si>
    <t>吹付断熱（発泡ウレタン）</t>
  </si>
  <si>
    <t>吹抜</t>
  </si>
  <si>
    <t>総施工</t>
  </si>
  <si>
    <t>自社加工費</t>
  </si>
  <si>
    <t>笠木、カウンター等加工</t>
  </si>
  <si>
    <t>板金加工：破風、鼻隠し、笠木</t>
  </si>
  <si>
    <t>深基礎</t>
  </si>
  <si>
    <t>工事用砕石敷き</t>
  </si>
  <si>
    <t>【小計】</t>
  </si>
  <si>
    <t>総施工坪単価
（税別）</t>
  </si>
  <si>
    <t>建物原価
（税別）</t>
  </si>
  <si>
    <t>粗利金額
（税別）</t>
  </si>
  <si>
    <t>作成日</t>
  </si>
  <si>
    <t>1階面積</t>
  </si>
  <si>
    <t>２階面積</t>
  </si>
  <si>
    <t>鉄筋補強</t>
  </si>
  <si>
    <t>プレカット</t>
  </si>
  <si>
    <t>2F：造作カウンター（ナラ）</t>
  </si>
  <si>
    <t>防水紙</t>
  </si>
  <si>
    <t>タイベック</t>
  </si>
  <si>
    <t>sto仕上材</t>
  </si>
  <si>
    <t>【外壁左官仕上】</t>
  </si>
  <si>
    <t>胴縁</t>
  </si>
  <si>
    <t>スチライトK2仕様</t>
  </si>
  <si>
    <t>桧：15*45</t>
  </si>
  <si>
    <t>フロアタイル</t>
  </si>
  <si>
    <t>床工事</t>
  </si>
  <si>
    <t>天井：160</t>
  </si>
  <si>
    <t>【基礎小計】</t>
  </si>
  <si>
    <t>吹抜け</t>
  </si>
  <si>
    <t>サイディング塗装</t>
  </si>
  <si>
    <t>（※総施工＝1F+2F+ポーチ+ベランダ+吹抜+床下+ロフト）</t>
  </si>
  <si>
    <t>鉄骨階段踏板</t>
  </si>
  <si>
    <t>K1.0用カラーボトル</t>
  </si>
  <si>
    <t>sto材送料</t>
  </si>
  <si>
    <t>缶</t>
  </si>
  <si>
    <t>stoプライマー（70～102㎡）</t>
  </si>
  <si>
    <t>stoロータサンK1.0（11～13㎡）</t>
  </si>
  <si>
    <t>気密測定</t>
  </si>
  <si>
    <t>回</t>
  </si>
  <si>
    <t>資材ラック（大）</t>
  </si>
  <si>
    <t>アルミ階段</t>
  </si>
  <si>
    <t>m</t>
  </si>
  <si>
    <t>※外構工事する場合は不要</t>
  </si>
  <si>
    <t>束</t>
  </si>
  <si>
    <t>現場送料</t>
  </si>
  <si>
    <t>WRCパネリング（クリアグレード）</t>
  </si>
  <si>
    <t>8*88*L（10枚入）</t>
  </si>
  <si>
    <t>ナチュレウォール（T&amp;Gクリア、スクエアラフフロント）</t>
  </si>
  <si>
    <t>17.5*106*L</t>
  </si>
  <si>
    <t>実数量*10％ロス</t>
  </si>
  <si>
    <t>インスペクション</t>
  </si>
  <si>
    <t>3回検査（配筋、躯体、防水）</t>
  </si>
  <si>
    <t>縁なし半畳薄畳</t>
  </si>
  <si>
    <t>浄化槽設置工事</t>
  </si>
  <si>
    <t>オール電化工事</t>
  </si>
  <si>
    <t>エコ土間</t>
  </si>
  <si>
    <t>ガス工事</t>
  </si>
  <si>
    <t>測量費用</t>
  </si>
  <si>
    <t>地盤補強工事</t>
  </si>
  <si>
    <t>資材運搬費</t>
  </si>
  <si>
    <t>工事用仮設電気</t>
  </si>
  <si>
    <t>工事用仮設水道</t>
  </si>
  <si>
    <t>か月</t>
  </si>
  <si>
    <t>その他、門扉、ガードフェンス等</t>
  </si>
  <si>
    <t>【仮設工事】</t>
  </si>
  <si>
    <t>工事用仮設</t>
  </si>
  <si>
    <t>現場用仮設資材</t>
  </si>
  <si>
    <t>保証費¥30,000-含む</t>
  </si>
  <si>
    <t>木材処分費</t>
  </si>
  <si>
    <t>【産廃処分費小計】</t>
  </si>
  <si>
    <t>エコキュート（370L）</t>
  </si>
  <si>
    <t>→付帯工事に含む</t>
  </si>
  <si>
    <t>※非防火</t>
  </si>
  <si>
    <t>【アルミサッシ小計】</t>
  </si>
  <si>
    <t>【給排水工事小計】</t>
  </si>
  <si>
    <t>【オール電化工事小計】</t>
  </si>
  <si>
    <t>ドアストッパー</t>
  </si>
  <si>
    <t>個</t>
  </si>
  <si>
    <t>表示錠</t>
  </si>
  <si>
    <t>スコープ</t>
  </si>
  <si>
    <t>戸袋引込み</t>
  </si>
  <si>
    <t>【床小計】</t>
  </si>
  <si>
    <t>【断熱小計】</t>
  </si>
  <si>
    <t>5㎡ごとで一式</t>
  </si>
  <si>
    <t>基礎外周部</t>
  </si>
  <si>
    <t>駐車場部</t>
  </si>
  <si>
    <t>台分</t>
  </si>
  <si>
    <t>70㎡以下</t>
  </si>
  <si>
    <t>ベタ基礎（立上り3方以上）</t>
  </si>
  <si>
    <t>ベタ基礎（立上り2方以下）</t>
  </si>
  <si>
    <t>【砕石敷き小計】</t>
  </si>
  <si>
    <t>内部：無垢板貼り（天井）</t>
  </si>
  <si>
    <t>曲がり</t>
  </si>
  <si>
    <t>床上げ、床下げ</t>
  </si>
  <si>
    <t>漆喰クロス</t>
  </si>
  <si>
    <t>0.95*30M</t>
  </si>
  <si>
    <t>巻</t>
  </si>
  <si>
    <t>送料</t>
  </si>
  <si>
    <t>AA級</t>
  </si>
  <si>
    <t>K型スパンドレル</t>
  </si>
  <si>
    <t>※少量一式</t>
  </si>
  <si>
    <t>LIXIL：ラシッサS（2M）</t>
  </si>
  <si>
    <t>LIXIL：ラシッサS（ハイドア）</t>
  </si>
  <si>
    <t>ステンレス庇</t>
  </si>
  <si>
    <t>ステンレス庇装飾窓</t>
  </si>
  <si>
    <t>GRAFTEKT/カウンターデュエ</t>
  </si>
  <si>
    <t>コボット</t>
  </si>
  <si>
    <t>コボット取付け</t>
  </si>
  <si>
    <t>GLAMP 4×4</t>
  </si>
  <si>
    <t>LIXIL：サーモスⅡ-H</t>
  </si>
  <si>
    <t>LIXIL：ジエスタ2</t>
  </si>
  <si>
    <t>LIXIL：ベーシアハーモL</t>
  </si>
  <si>
    <t>LIXIL：ベーシアシャワートイレ</t>
  </si>
  <si>
    <t>LIXIL：コフレルワイド</t>
  </si>
  <si>
    <t>LIXIL：標準品</t>
  </si>
  <si>
    <t>吹抜足場掛け払い</t>
  </si>
  <si>
    <t>（税込：\36,000）</t>
  </si>
  <si>
    <t>下地のみ</t>
  </si>
  <si>
    <t>sky deck部</t>
  </si>
  <si>
    <t>外部吹抜け</t>
  </si>
  <si>
    <t>キッチンカウンター</t>
  </si>
  <si>
    <t>在来工法：3.5寸仕様（柱：杉集成）</t>
  </si>
  <si>
    <t>ポーチ、バルコニー、ガレージ等（1/2計算）</t>
  </si>
  <si>
    <t>組</t>
  </si>
  <si>
    <t>sky deck床下地</t>
  </si>
  <si>
    <t>土台敷き資材</t>
  </si>
  <si>
    <t>床断熱材、N釘、基礎パッキン等</t>
  </si>
  <si>
    <t>上棟資材</t>
  </si>
  <si>
    <t>外部耐力面材、造作材等</t>
  </si>
  <si>
    <t>造作資材</t>
  </si>
  <si>
    <t>養生材、造作材等</t>
  </si>
  <si>
    <t>木製階段</t>
  </si>
  <si>
    <t>集成材</t>
  </si>
  <si>
    <t>2期工事資材</t>
  </si>
  <si>
    <t>フリー板加工</t>
  </si>
  <si>
    <t>【木材小計】</t>
  </si>
  <si>
    <t>加工造作材</t>
  </si>
  <si>
    <t>框、カウンター等</t>
  </si>
  <si>
    <t>LUX White-tag</t>
  </si>
  <si>
    <t>無垢床材：アッシュ（タモ）</t>
  </si>
  <si>
    <t>複合床材：ブラックウォルナット</t>
  </si>
  <si>
    <t>複合床材：アッシュ（タモ）</t>
  </si>
  <si>
    <t>※1.638㎡/束</t>
  </si>
  <si>
    <t>※1.513㎡/束</t>
  </si>
  <si>
    <t>複合床材：ミャンマーチーク</t>
  </si>
  <si>
    <t>※1.452㎡/束</t>
  </si>
  <si>
    <t>LEGACY：12×125×乱尺/ウレタンクリア</t>
  </si>
  <si>
    <t>LEGACY：12×120×乱尺/ウレタンクリア</t>
  </si>
  <si>
    <t>LEGACY：12×150×乱尺/オイル着色</t>
  </si>
  <si>
    <t>※1.528㎡/束</t>
  </si>
  <si>
    <t>LEGACY：15×120×1820/クリアオイル</t>
  </si>
  <si>
    <t>無垢床材：ブラックウォルナット/UNI/N節</t>
  </si>
  <si>
    <t>無垢床材：ネシアチーク/UNI/P</t>
  </si>
  <si>
    <t>※1.65㎡/束</t>
  </si>
  <si>
    <t>【2階建具】※LAA・LAC</t>
  </si>
  <si>
    <t>【1階建具】※LAA・LAC</t>
  </si>
  <si>
    <t>上吊り/Wソフトモーション</t>
  </si>
  <si>
    <t>上吊り/ソフトモーション</t>
  </si>
  <si>
    <t>片面セット/Wソフトモーション</t>
  </si>
  <si>
    <t>【1階収納建具】※LAA</t>
  </si>
  <si>
    <t>【2階収納建具】※LAA</t>
  </si>
  <si>
    <t>LIXIL：ラシッサS（H23）</t>
  </si>
  <si>
    <t>ミラーなし</t>
  </si>
  <si>
    <t>※W特注</t>
  </si>
  <si>
    <t>スマート10</t>
  </si>
  <si>
    <t>玄関ドア</t>
  </si>
  <si>
    <t>06007</t>
  </si>
  <si>
    <t>16015</t>
  </si>
  <si>
    <t>チャネルオリジナル：スウェーデンドア</t>
  </si>
  <si>
    <t>K2/システムキー/電気錠</t>
  </si>
  <si>
    <t>通気金物</t>
  </si>
  <si>
    <t>日本住環境：REV-15</t>
  </si>
  <si>
    <t>COLORS/シート防水セット</t>
  </si>
  <si>
    <t>26.5㎡/zone減額/シンク減額</t>
  </si>
  <si>
    <t>※2020年単価</t>
  </si>
  <si>
    <t>1,2階トイレあり・手洗いあり</t>
  </si>
  <si>
    <t>2階給排水給湯配管</t>
  </si>
  <si>
    <t>2階給排水配管</t>
  </si>
  <si>
    <t>追加分</t>
  </si>
  <si>
    <t>※付帯工事：オール電化に含む</t>
  </si>
  <si>
    <t>同上　2階施工費</t>
  </si>
  <si>
    <t>キッチンパネル</t>
  </si>
  <si>
    <t>同上　施工費</t>
  </si>
  <si>
    <t>副資材共</t>
  </si>
  <si>
    <t>同上　開きドア</t>
  </si>
  <si>
    <t>sky deck照明</t>
  </si>
  <si>
    <t>灯</t>
  </si>
  <si>
    <t>防水コンセント</t>
  </si>
  <si>
    <t>【電気工事小計】</t>
  </si>
  <si>
    <t>珪藻土クロス</t>
  </si>
  <si>
    <t>OBORO</t>
  </si>
  <si>
    <t>スカイバス</t>
  </si>
  <si>
    <t>左側面幕板追加</t>
  </si>
  <si>
    <t>給水給湯排水配管</t>
  </si>
  <si>
    <t>配管塗装費用</t>
  </si>
  <si>
    <t>HDMI配線</t>
  </si>
  <si>
    <t>ウォールキャビネット</t>
  </si>
  <si>
    <t>【鉄骨部材】</t>
  </si>
  <si>
    <t>LEGACY：W1200×D600</t>
  </si>
  <si>
    <t>Panasonic：KAKU</t>
  </si>
  <si>
    <t>タニタハウジングウェア：HACO</t>
  </si>
  <si>
    <t>LIXIL：ハンドレール有</t>
  </si>
  <si>
    <t>アルミ笠木</t>
  </si>
  <si>
    <t>【スカイバス設置】</t>
  </si>
  <si>
    <t>LIXIL：アライズZ/1616</t>
  </si>
  <si>
    <t>LEGACY：W1679×H1397</t>
  </si>
  <si>
    <t>ステンレス庇/ブラック</t>
  </si>
  <si>
    <t>ステンレス装飾窓/ブラック</t>
  </si>
  <si>
    <t>階段手摺/ブラック</t>
  </si>
  <si>
    <t>指定部材</t>
  </si>
  <si>
    <t>指定部材</t>
  </si>
  <si>
    <r>
      <t>※2020年単価　</t>
    </r>
    <r>
      <rPr>
        <sz val="8"/>
        <rFont val="HG丸ｺﾞｼｯｸM-PRO"/>
        <family val="3"/>
      </rPr>
      <t>指定部材</t>
    </r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</si>
</sst>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0.00_);[Red]\(0.00\)"/>
    <numFmt numFmtId="180" formatCode="&quot;¥&quot;#,##0.0;[Red]&quot;¥&quot;\-#,##0.0"/>
    <numFmt numFmtId="181" formatCode="#,##0_);[Red]\(#,##0\)"/>
    <numFmt numFmtId="182" formatCode="0_);[Red]\(0\)"/>
    <numFmt numFmtId="183" formatCode="0.0_);[Red]\(0.0\)"/>
    <numFmt numFmtId="184" formatCode="yyyy&quot;年&quot;m&quot;月&quot;d&quot;日&quot;;@"/>
    <numFmt numFmtId="185" formatCode="0.0;&quot;▲ &quot;0.0"/>
    <numFmt numFmtId="186" formatCode="0.0_ ;[Red]\-0.0\ "/>
    <numFmt numFmtId="187" formatCode="0.0%"/>
    <numFmt numFmtId="188" formatCode="&quot;¥&quot;#,##0_);[Red]\(&quot;¥&quot;#,##0\)"/>
    <numFmt numFmtId="189" formatCode="&quot;¥&quot;#,##0.00_);[Red]\(&quot;¥&quot;#,##0.00\)"/>
    <numFmt numFmtId="190" formatCode="yyyy/m/d;@"/>
    <numFmt numFmtId="191" formatCode="mmm\-yyyy"/>
    <numFmt numFmtId="192" formatCode="0.00_ ;[Red]\-0.00\ "/>
    <numFmt numFmtId="193" formatCode="&quot;¥&quot;#,##0.0_);[Red]\(&quot;¥&quot;#,##0.0\)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0"/>
      <name val="HG丸ｺﾞｼｯｸM-PRO"/>
      <family val="3"/>
    </font>
    <font>
      <sz val="11"/>
      <name val="HG丸ｺﾞｼｯｸM-PRO"/>
      <family val="3"/>
    </font>
    <font>
      <sz val="20"/>
      <name val="HG丸ｺﾞｼｯｸM-PRO"/>
      <family val="3"/>
    </font>
    <font>
      <sz val="16"/>
      <name val="HG丸ｺﾞｼｯｸM-PRO"/>
      <family val="3"/>
    </font>
    <font>
      <sz val="12"/>
      <name val="HG丸ｺﾞｼｯｸM-PRO"/>
      <family val="3"/>
    </font>
    <font>
      <sz val="14"/>
      <name val="HG丸ｺﾞｼｯｸM-PRO"/>
      <family val="3"/>
    </font>
    <font>
      <sz val="8"/>
      <name val="HG丸ｺﾞｼｯｸM-PRO"/>
      <family val="3"/>
    </font>
    <font>
      <b/>
      <sz val="2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8"/>
      <color rgb="FFFF0000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06">
    <xf numFmtId="0" fontId="0" fillId="0" borderId="0" xfId="0" applyAlignment="1">
      <alignment vertical="center"/>
    </xf>
    <xf numFmtId="0" fontId="2" fillId="0" borderId="0" xfId="0" applyFont="1" applyAlignment="1">
      <alignment vertical="center" shrinkToFit="1"/>
    </xf>
    <xf numFmtId="0" fontId="8" fillId="0" borderId="10" xfId="0" applyFont="1" applyBorder="1" applyAlignment="1">
      <alignment horizontal="left" shrinkToFit="1"/>
    </xf>
    <xf numFmtId="0" fontId="8" fillId="0" borderId="11" xfId="0" applyFont="1" applyBorder="1" applyAlignment="1">
      <alignment horizontal="left" shrinkToFit="1"/>
    </xf>
    <xf numFmtId="0" fontId="9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6" fontId="2" fillId="0" borderId="0" xfId="58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6" fontId="2" fillId="0" borderId="13" xfId="58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6" fontId="2" fillId="0" borderId="16" xfId="58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6" fontId="2" fillId="0" borderId="18" xfId="58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6" fontId="2" fillId="0" borderId="20" xfId="58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188" fontId="7" fillId="0" borderId="0" xfId="0" applyNumberFormat="1" applyFont="1" applyAlignment="1">
      <alignment vertical="center" shrinkToFit="1"/>
    </xf>
    <xf numFmtId="0" fontId="2" fillId="0" borderId="0" xfId="0" applyFont="1" applyAlignment="1">
      <alignment vertical="center" wrapText="1" shrinkToFit="1"/>
    </xf>
    <xf numFmtId="188" fontId="5" fillId="0" borderId="0" xfId="0" applyNumberFormat="1" applyFont="1" applyAlignment="1">
      <alignment vertical="center" shrinkToFit="1"/>
    </xf>
    <xf numFmtId="0" fontId="8" fillId="0" borderId="0" xfId="0" applyFont="1" applyBorder="1" applyAlignment="1">
      <alignment horizontal="left" shrinkToFit="1"/>
    </xf>
    <xf numFmtId="0" fontId="8" fillId="0" borderId="21" xfId="0" applyFont="1" applyBorder="1" applyAlignment="1">
      <alignment horizontal="center" shrinkToFit="1"/>
    </xf>
    <xf numFmtId="0" fontId="8" fillId="0" borderId="22" xfId="0" applyFont="1" applyBorder="1" applyAlignment="1">
      <alignment horizontal="center" shrinkToFit="1"/>
    </xf>
    <xf numFmtId="38" fontId="8" fillId="0" borderId="21" xfId="58" applyNumberFormat="1" applyFont="1" applyBorder="1" applyAlignment="1">
      <alignment horizontal="center" shrinkToFit="1"/>
    </xf>
    <xf numFmtId="0" fontId="8" fillId="0" borderId="23" xfId="0" applyFont="1" applyBorder="1" applyAlignment="1">
      <alignment horizontal="center" shrinkToFit="1"/>
    </xf>
    <xf numFmtId="0" fontId="8" fillId="0" borderId="0" xfId="0" applyFont="1" applyAlignment="1">
      <alignment horizontal="center" shrinkToFit="1"/>
    </xf>
    <xf numFmtId="0" fontId="8" fillId="0" borderId="24" xfId="0" applyFont="1" applyBorder="1" applyAlignment="1">
      <alignment horizontal="center" shrinkToFit="1"/>
    </xf>
    <xf numFmtId="0" fontId="8" fillId="0" borderId="12" xfId="0" applyFont="1" applyBorder="1" applyAlignment="1">
      <alignment horizontal="center" shrinkToFit="1"/>
    </xf>
    <xf numFmtId="185" fontId="8" fillId="0" borderId="12" xfId="0" applyNumberFormat="1" applyFont="1" applyBorder="1" applyAlignment="1">
      <alignment horizontal="center" shrinkToFit="1"/>
    </xf>
    <xf numFmtId="38" fontId="8" fillId="0" borderId="12" xfId="0" applyNumberFormat="1" applyFont="1" applyBorder="1" applyAlignment="1">
      <alignment horizontal="right" shrinkToFit="1"/>
    </xf>
    <xf numFmtId="181" fontId="8" fillId="0" borderId="24" xfId="58" applyNumberFormat="1" applyFont="1" applyBorder="1" applyAlignment="1">
      <alignment horizontal="right" shrinkToFit="1"/>
    </xf>
    <xf numFmtId="0" fontId="8" fillId="0" borderId="13" xfId="0" applyFont="1" applyBorder="1" applyAlignment="1">
      <alignment horizontal="left" shrinkToFit="1"/>
    </xf>
    <xf numFmtId="0" fontId="8" fillId="0" borderId="25" xfId="0" applyFont="1" applyBorder="1" applyAlignment="1">
      <alignment horizontal="center" shrinkToFit="1"/>
    </xf>
    <xf numFmtId="0" fontId="8" fillId="0" borderId="25" xfId="0" applyFont="1" applyBorder="1" applyAlignment="1">
      <alignment horizontal="left" shrinkToFit="1"/>
    </xf>
    <xf numFmtId="185" fontId="8" fillId="0" borderId="10" xfId="0" applyNumberFormat="1" applyFont="1" applyBorder="1" applyAlignment="1">
      <alignment horizontal="center" shrinkToFit="1"/>
    </xf>
    <xf numFmtId="38" fontId="8" fillId="0" borderId="10" xfId="0" applyNumberFormat="1" applyFont="1" applyBorder="1" applyAlignment="1">
      <alignment horizontal="right" shrinkToFit="1"/>
    </xf>
    <xf numFmtId="181" fontId="8" fillId="0" borderId="25" xfId="58" applyNumberFormat="1" applyFont="1" applyBorder="1" applyAlignment="1">
      <alignment horizontal="right" shrinkToFit="1"/>
    </xf>
    <xf numFmtId="0" fontId="8" fillId="0" borderId="14" xfId="0" applyFont="1" applyBorder="1" applyAlignment="1">
      <alignment horizontal="left" shrinkToFit="1"/>
    </xf>
    <xf numFmtId="0" fontId="8" fillId="0" borderId="26" xfId="0" applyFont="1" applyBorder="1" applyAlignment="1">
      <alignment horizontal="center" shrinkToFit="1"/>
    </xf>
    <xf numFmtId="0" fontId="8" fillId="0" borderId="15" xfId="0" applyFont="1" applyBorder="1" applyAlignment="1">
      <alignment horizontal="left" shrinkToFit="1"/>
    </xf>
    <xf numFmtId="0" fontId="8" fillId="0" borderId="26" xfId="0" applyFont="1" applyBorder="1" applyAlignment="1">
      <alignment horizontal="left" shrinkToFit="1"/>
    </xf>
    <xf numFmtId="185" fontId="8" fillId="0" borderId="15" xfId="0" applyNumberFormat="1" applyFont="1" applyBorder="1" applyAlignment="1">
      <alignment horizontal="center" shrinkToFit="1"/>
    </xf>
    <xf numFmtId="38" fontId="8" fillId="0" borderId="15" xfId="0" applyNumberFormat="1" applyFont="1" applyBorder="1" applyAlignment="1">
      <alignment horizontal="right" shrinkToFit="1"/>
    </xf>
    <xf numFmtId="181" fontId="8" fillId="0" borderId="26" xfId="58" applyNumberFormat="1" applyFont="1" applyBorder="1" applyAlignment="1">
      <alignment horizontal="right" shrinkToFit="1"/>
    </xf>
    <xf numFmtId="0" fontId="8" fillId="0" borderId="22" xfId="0" applyFont="1" applyBorder="1" applyAlignment="1">
      <alignment horizontal="left" shrinkToFit="1"/>
    </xf>
    <xf numFmtId="0" fontId="8" fillId="0" borderId="21" xfId="0" applyFont="1" applyBorder="1" applyAlignment="1">
      <alignment horizontal="left" shrinkToFit="1"/>
    </xf>
    <xf numFmtId="185" fontId="8" fillId="0" borderId="22" xfId="0" applyNumberFormat="1" applyFont="1" applyBorder="1" applyAlignment="1">
      <alignment horizontal="center" shrinkToFit="1"/>
    </xf>
    <xf numFmtId="38" fontId="8" fillId="0" borderId="27" xfId="0" applyNumberFormat="1" applyFont="1" applyBorder="1" applyAlignment="1">
      <alignment horizontal="center" shrinkToFit="1"/>
    </xf>
    <xf numFmtId="181" fontId="8" fillId="0" borderId="21" xfId="0" applyNumberFormat="1" applyFont="1" applyBorder="1" applyAlignment="1">
      <alignment shrinkToFit="1"/>
    </xf>
    <xf numFmtId="0" fontId="8" fillId="0" borderId="23" xfId="0" applyFont="1" applyBorder="1" applyAlignment="1">
      <alignment horizontal="left" shrinkToFit="1"/>
    </xf>
    <xf numFmtId="0" fontId="8" fillId="0" borderId="28" xfId="0" applyFont="1" applyBorder="1" applyAlignment="1">
      <alignment horizontal="center" shrinkToFit="1"/>
    </xf>
    <xf numFmtId="0" fontId="8" fillId="0" borderId="19" xfId="0" applyFont="1" applyBorder="1" applyAlignment="1">
      <alignment horizontal="left" shrinkToFit="1"/>
    </xf>
    <xf numFmtId="0" fontId="8" fillId="0" borderId="28" xfId="0" applyFont="1" applyBorder="1" applyAlignment="1">
      <alignment horizontal="left" shrinkToFit="1"/>
    </xf>
    <xf numFmtId="185" fontId="8" fillId="0" borderId="19" xfId="0" applyNumberFormat="1" applyFont="1" applyBorder="1" applyAlignment="1">
      <alignment horizontal="center" shrinkToFit="1"/>
    </xf>
    <xf numFmtId="0" fontId="8" fillId="0" borderId="19" xfId="0" applyFont="1" applyBorder="1" applyAlignment="1">
      <alignment horizontal="center" shrinkToFit="1"/>
    </xf>
    <xf numFmtId="188" fontId="8" fillId="0" borderId="20" xfId="0" applyNumberFormat="1" applyFont="1" applyBorder="1" applyAlignment="1">
      <alignment horizontal="left" indent="1" shrinkToFit="1"/>
    </xf>
    <xf numFmtId="188" fontId="8" fillId="0" borderId="14" xfId="0" applyNumberFormat="1" applyFont="1" applyBorder="1" applyAlignment="1">
      <alignment horizontal="left" indent="1" shrinkToFit="1"/>
    </xf>
    <xf numFmtId="0" fontId="8" fillId="0" borderId="16" xfId="0" applyFont="1" applyBorder="1" applyAlignment="1">
      <alignment horizontal="left" shrinkToFit="1"/>
    </xf>
    <xf numFmtId="185" fontId="8" fillId="0" borderId="21" xfId="0" applyNumberFormat="1" applyFont="1" applyBorder="1" applyAlignment="1">
      <alignment horizontal="center" shrinkToFit="1"/>
    </xf>
    <xf numFmtId="38" fontId="8" fillId="0" borderId="21" xfId="0" applyNumberFormat="1" applyFont="1" applyBorder="1" applyAlignment="1">
      <alignment horizontal="center" shrinkToFit="1"/>
    </xf>
    <xf numFmtId="181" fontId="8" fillId="0" borderId="21" xfId="58" applyNumberFormat="1" applyFont="1" applyBorder="1" applyAlignment="1">
      <alignment horizontal="right" shrinkToFit="1"/>
    </xf>
    <xf numFmtId="181" fontId="8" fillId="0" borderId="28" xfId="58" applyNumberFormat="1" applyFont="1" applyBorder="1" applyAlignment="1">
      <alignment horizontal="right" shrinkToFit="1"/>
    </xf>
    <xf numFmtId="0" fontId="8" fillId="0" borderId="20" xfId="0" applyFont="1" applyBorder="1" applyAlignment="1">
      <alignment horizontal="left" shrinkToFit="1"/>
    </xf>
    <xf numFmtId="0" fontId="8" fillId="0" borderId="10" xfId="0" applyFont="1" applyBorder="1" applyAlignment="1">
      <alignment horizontal="center" shrinkToFit="1"/>
    </xf>
    <xf numFmtId="38" fontId="8" fillId="0" borderId="10" xfId="0" applyNumberFormat="1" applyFont="1" applyBorder="1" applyAlignment="1">
      <alignment horizontal="center" shrinkToFit="1"/>
    </xf>
    <xf numFmtId="181" fontId="8" fillId="0" borderId="25" xfId="58" applyNumberFormat="1" applyFont="1" applyBorder="1" applyAlignment="1">
      <alignment shrinkToFit="1"/>
    </xf>
    <xf numFmtId="0" fontId="8" fillId="0" borderId="29" xfId="0" applyFont="1" applyBorder="1" applyAlignment="1">
      <alignment horizontal="center" shrinkToFit="1"/>
    </xf>
    <xf numFmtId="0" fontId="8" fillId="0" borderId="29" xfId="0" applyFont="1" applyBorder="1" applyAlignment="1">
      <alignment horizontal="left" shrinkToFit="1"/>
    </xf>
    <xf numFmtId="0" fontId="8" fillId="0" borderId="30" xfId="0" applyFont="1" applyBorder="1" applyAlignment="1">
      <alignment horizontal="center" shrinkToFit="1"/>
    </xf>
    <xf numFmtId="0" fontId="8" fillId="0" borderId="15" xfId="0" applyFont="1" applyBorder="1" applyAlignment="1">
      <alignment horizontal="center" shrinkToFit="1"/>
    </xf>
    <xf numFmtId="38" fontId="8" fillId="0" borderId="0" xfId="58" applyNumberFormat="1" applyFont="1" applyAlignment="1">
      <alignment horizontal="center" shrinkToFit="1"/>
    </xf>
    <xf numFmtId="192" fontId="8" fillId="0" borderId="19" xfId="0" applyNumberFormat="1" applyFont="1" applyBorder="1" applyAlignment="1">
      <alignment horizontal="center" shrinkToFit="1"/>
    </xf>
    <xf numFmtId="38" fontId="8" fillId="0" borderId="19" xfId="0" applyNumberFormat="1" applyFont="1" applyBorder="1" applyAlignment="1">
      <alignment horizontal="right" shrinkToFit="1"/>
    </xf>
    <xf numFmtId="38" fontId="8" fillId="0" borderId="28" xfId="58" applyNumberFormat="1" applyFont="1" applyBorder="1" applyAlignment="1">
      <alignment horizontal="right" shrinkToFit="1"/>
    </xf>
    <xf numFmtId="192" fontId="8" fillId="0" borderId="10" xfId="0" applyNumberFormat="1" applyFont="1" applyBorder="1" applyAlignment="1">
      <alignment horizontal="center" shrinkToFit="1"/>
    </xf>
    <xf numFmtId="38" fontId="8" fillId="0" borderId="25" xfId="58" applyNumberFormat="1" applyFont="1" applyBorder="1" applyAlignment="1">
      <alignment horizontal="right" shrinkToFit="1"/>
    </xf>
    <xf numFmtId="0" fontId="8" fillId="0" borderId="14" xfId="0" applyFont="1" applyBorder="1" applyAlignment="1">
      <alignment horizontal="center" shrinkToFit="1"/>
    </xf>
    <xf numFmtId="186" fontId="8" fillId="0" borderId="22" xfId="0" applyNumberFormat="1" applyFont="1" applyBorder="1" applyAlignment="1">
      <alignment horizontal="center" shrinkToFit="1"/>
    </xf>
    <xf numFmtId="38" fontId="8" fillId="0" borderId="22" xfId="0" applyNumberFormat="1" applyFont="1" applyBorder="1" applyAlignment="1">
      <alignment horizontal="right" shrinkToFit="1"/>
    </xf>
    <xf numFmtId="38" fontId="8" fillId="0" borderId="21" xfId="58" applyNumberFormat="1" applyFont="1" applyBorder="1" applyAlignment="1">
      <alignment horizontal="right" shrinkToFit="1"/>
    </xf>
    <xf numFmtId="38" fontId="8" fillId="7" borderId="25" xfId="58" applyNumberFormat="1" applyFont="1" applyFill="1" applyBorder="1" applyAlignment="1">
      <alignment horizontal="right" shrinkToFit="1"/>
    </xf>
    <xf numFmtId="0" fontId="8" fillId="7" borderId="25" xfId="0" applyFont="1" applyFill="1" applyBorder="1" applyAlignment="1">
      <alignment horizontal="left" shrinkToFit="1"/>
    </xf>
    <xf numFmtId="38" fontId="8" fillId="7" borderId="25" xfId="0" applyNumberFormat="1" applyFont="1" applyFill="1" applyBorder="1" applyAlignment="1">
      <alignment horizontal="right" shrinkToFit="1"/>
    </xf>
    <xf numFmtId="192" fontId="8" fillId="0" borderId="15" xfId="0" applyNumberFormat="1" applyFont="1" applyBorder="1" applyAlignment="1">
      <alignment horizontal="center" shrinkToFit="1"/>
    </xf>
    <xf numFmtId="38" fontId="8" fillId="0" borderId="26" xfId="58" applyNumberFormat="1" applyFont="1" applyBorder="1" applyAlignment="1">
      <alignment horizontal="right" shrinkToFit="1"/>
    </xf>
    <xf numFmtId="0" fontId="8" fillId="0" borderId="31" xfId="0" applyFont="1" applyBorder="1" applyAlignment="1">
      <alignment horizontal="center" shrinkToFit="1"/>
    </xf>
    <xf numFmtId="0" fontId="8" fillId="0" borderId="31" xfId="0" applyFont="1" applyBorder="1" applyAlignment="1">
      <alignment horizontal="left" shrinkToFit="1"/>
    </xf>
    <xf numFmtId="186" fontId="8" fillId="0" borderId="31" xfId="0" applyNumberFormat="1" applyFont="1" applyBorder="1" applyAlignment="1">
      <alignment horizontal="center" shrinkToFit="1"/>
    </xf>
    <xf numFmtId="38" fontId="8" fillId="0" borderId="31" xfId="0" applyNumberFormat="1" applyFont="1" applyBorder="1" applyAlignment="1">
      <alignment horizontal="right" shrinkToFit="1"/>
    </xf>
    <xf numFmtId="38" fontId="8" fillId="0" borderId="31" xfId="58" applyNumberFormat="1" applyFont="1" applyBorder="1" applyAlignment="1">
      <alignment horizontal="right" shrinkToFit="1"/>
    </xf>
    <xf numFmtId="0" fontId="8" fillId="0" borderId="0" xfId="0" applyFont="1" applyAlignment="1">
      <alignment horizontal="left" shrinkToFit="1"/>
    </xf>
    <xf numFmtId="5" fontId="8" fillId="0" borderId="0" xfId="0" applyNumberFormat="1" applyFont="1" applyAlignment="1">
      <alignment horizontal="right" shrinkToFit="1"/>
    </xf>
    <xf numFmtId="0" fontId="8" fillId="7" borderId="14" xfId="0" applyFont="1" applyFill="1" applyBorder="1" applyAlignment="1">
      <alignment horizontal="right" shrinkToFit="1"/>
    </xf>
    <xf numFmtId="38" fontId="8" fillId="7" borderId="14" xfId="0" applyNumberFormat="1" applyFont="1" applyFill="1" applyBorder="1" applyAlignment="1">
      <alignment horizontal="right" shrinkToFit="1"/>
    </xf>
    <xf numFmtId="0" fontId="8" fillId="7" borderId="14" xfId="0" applyFont="1" applyFill="1" applyBorder="1" applyAlignment="1">
      <alignment horizontal="left" shrinkToFit="1"/>
    </xf>
    <xf numFmtId="0" fontId="8" fillId="0" borderId="14" xfId="0" applyFont="1" applyBorder="1" applyAlignment="1">
      <alignment horizontal="right" shrinkToFit="1"/>
    </xf>
    <xf numFmtId="188" fontId="8" fillId="0" borderId="0" xfId="0" applyNumberFormat="1" applyFont="1" applyAlignment="1">
      <alignment horizontal="right" shrinkToFit="1"/>
    </xf>
    <xf numFmtId="46" fontId="8" fillId="0" borderId="14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left" indent="1" shrinkToFit="1"/>
    </xf>
    <xf numFmtId="0" fontId="8" fillId="0" borderId="10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38" fontId="8" fillId="0" borderId="16" xfId="0" applyNumberFormat="1" applyFont="1" applyBorder="1" applyAlignment="1">
      <alignment horizontal="right" shrinkToFit="1"/>
    </xf>
    <xf numFmtId="0" fontId="8" fillId="0" borderId="32" xfId="0" applyFont="1" applyBorder="1" applyAlignment="1">
      <alignment horizontal="center" shrinkToFit="1"/>
    </xf>
    <xf numFmtId="0" fontId="8" fillId="0" borderId="32" xfId="0" applyFont="1" applyBorder="1" applyAlignment="1">
      <alignment horizontal="left" shrinkToFit="1"/>
    </xf>
    <xf numFmtId="192" fontId="8" fillId="0" borderId="11" xfId="0" applyNumberFormat="1" applyFont="1" applyBorder="1" applyAlignment="1">
      <alignment horizontal="center" shrinkToFit="1"/>
    </xf>
    <xf numFmtId="38" fontId="8" fillId="0" borderId="11" xfId="0" applyNumberFormat="1" applyFont="1" applyBorder="1" applyAlignment="1">
      <alignment horizontal="right" shrinkToFit="1"/>
    </xf>
    <xf numFmtId="38" fontId="8" fillId="0" borderId="33" xfId="0" applyNumberFormat="1" applyFont="1" applyBorder="1" applyAlignment="1">
      <alignment horizontal="left" shrinkToFit="1"/>
    </xf>
    <xf numFmtId="38" fontId="8" fillId="0" borderId="33" xfId="0" applyNumberFormat="1" applyFont="1" applyBorder="1" applyAlignment="1">
      <alignment horizontal="right" shrinkToFit="1"/>
    </xf>
    <xf numFmtId="38" fontId="8" fillId="7" borderId="33" xfId="0" applyNumberFormat="1" applyFont="1" applyFill="1" applyBorder="1" applyAlignment="1">
      <alignment horizontal="left" shrinkToFit="1"/>
    </xf>
    <xf numFmtId="186" fontId="8" fillId="0" borderId="0" xfId="0" applyNumberFormat="1" applyFont="1" applyAlignment="1">
      <alignment horizontal="center" shrinkToFit="1"/>
    </xf>
    <xf numFmtId="38" fontId="8" fillId="0" borderId="0" xfId="0" applyNumberFormat="1" applyFont="1" applyAlignment="1">
      <alignment horizontal="right" shrinkToFit="1"/>
    </xf>
    <xf numFmtId="38" fontId="8" fillId="0" borderId="0" xfId="58" applyNumberFormat="1" applyFont="1" applyAlignment="1">
      <alignment horizontal="right" shrinkToFit="1"/>
    </xf>
    <xf numFmtId="38" fontId="8" fillId="0" borderId="32" xfId="0" applyNumberFormat="1" applyFont="1" applyBorder="1" applyAlignment="1">
      <alignment horizontal="left" shrinkToFit="1"/>
    </xf>
    <xf numFmtId="0" fontId="8" fillId="0" borderId="20" xfId="0" applyFont="1" applyBorder="1" applyAlignment="1">
      <alignment horizontal="center" shrinkToFit="1"/>
    </xf>
    <xf numFmtId="0" fontId="8" fillId="0" borderId="25" xfId="0" applyFont="1" applyBorder="1" applyAlignment="1">
      <alignment shrinkToFit="1"/>
    </xf>
    <xf numFmtId="38" fontId="8" fillId="0" borderId="25" xfId="58" applyNumberFormat="1" applyFont="1" applyFill="1" applyBorder="1" applyAlignment="1">
      <alignment horizontal="right" shrinkToFit="1"/>
    </xf>
    <xf numFmtId="0" fontId="8" fillId="0" borderId="14" xfId="0" applyFont="1" applyFill="1" applyBorder="1" applyAlignment="1">
      <alignment horizontal="left" shrinkToFit="1"/>
    </xf>
    <xf numFmtId="38" fontId="8" fillId="0" borderId="14" xfId="0" applyNumberFormat="1" applyFont="1" applyFill="1" applyBorder="1" applyAlignment="1">
      <alignment horizontal="right" shrinkToFit="1"/>
    </xf>
    <xf numFmtId="0" fontId="8" fillId="0" borderId="14" xfId="0" applyFont="1" applyBorder="1" applyAlignment="1">
      <alignment shrinkToFit="1"/>
    </xf>
    <xf numFmtId="38" fontId="8" fillId="7" borderId="32" xfId="0" applyNumberFormat="1" applyFont="1" applyFill="1" applyBorder="1" applyAlignment="1">
      <alignment horizontal="left" shrinkToFit="1"/>
    </xf>
    <xf numFmtId="38" fontId="8" fillId="7" borderId="32" xfId="0" applyNumberFormat="1" applyFont="1" applyFill="1" applyBorder="1" applyAlignment="1">
      <alignment horizontal="right" shrinkToFit="1"/>
    </xf>
    <xf numFmtId="181" fontId="8" fillId="0" borderId="0" xfId="0" applyNumberFormat="1" applyFont="1" applyBorder="1" applyAlignment="1">
      <alignment horizontal="right" shrinkToFit="1"/>
    </xf>
    <xf numFmtId="38" fontId="8" fillId="0" borderId="10" xfId="0" applyNumberFormat="1" applyFont="1" applyFill="1" applyBorder="1" applyAlignment="1">
      <alignment horizontal="right" shrinkToFit="1"/>
    </xf>
    <xf numFmtId="192" fontId="8" fillId="0" borderId="10" xfId="0" applyNumberFormat="1" applyFont="1" applyFill="1" applyBorder="1" applyAlignment="1">
      <alignment horizontal="center" shrinkToFit="1"/>
    </xf>
    <xf numFmtId="0" fontId="8" fillId="0" borderId="25" xfId="0" applyFont="1" applyFill="1" applyBorder="1" applyAlignment="1">
      <alignment horizontal="center" shrinkToFit="1"/>
    </xf>
    <xf numFmtId="0" fontId="8" fillId="0" borderId="33" xfId="0" applyFont="1" applyBorder="1" applyAlignment="1">
      <alignment horizontal="left" shrinkToFit="1"/>
    </xf>
    <xf numFmtId="0" fontId="2" fillId="0" borderId="11" xfId="0" applyFont="1" applyBorder="1" applyAlignment="1">
      <alignment horizontal="center" vertical="center" shrinkToFit="1"/>
    </xf>
    <xf numFmtId="6" fontId="2" fillId="0" borderId="33" xfId="58" applyFont="1" applyBorder="1" applyAlignment="1">
      <alignment horizontal="center" vertical="center" shrinkToFit="1"/>
    </xf>
    <xf numFmtId="192" fontId="8" fillId="6" borderId="11" xfId="0" applyNumberFormat="1" applyFont="1" applyFill="1" applyBorder="1" applyAlignment="1">
      <alignment horizontal="center" shrinkToFit="1"/>
    </xf>
    <xf numFmtId="192" fontId="8" fillId="6" borderId="10" xfId="0" applyNumberFormat="1" applyFont="1" applyFill="1" applyBorder="1" applyAlignment="1">
      <alignment horizontal="center" shrinkToFit="1"/>
    </xf>
    <xf numFmtId="0" fontId="8" fillId="0" borderId="10" xfId="0" applyFont="1" applyFill="1" applyBorder="1" applyAlignment="1">
      <alignment horizontal="left" shrinkToFit="1"/>
    </xf>
    <xf numFmtId="38" fontId="8" fillId="7" borderId="32" xfId="58" applyNumberFormat="1" applyFont="1" applyFill="1" applyBorder="1" applyAlignment="1">
      <alignment horizontal="right" shrinkToFit="1"/>
    </xf>
    <xf numFmtId="0" fontId="8" fillId="0" borderId="25" xfId="0" applyFont="1" applyBorder="1" applyAlignment="1" quotePrefix="1">
      <alignment horizontal="left" shrinkToFit="1"/>
    </xf>
    <xf numFmtId="192" fontId="8" fillId="33" borderId="10" xfId="0" applyNumberFormat="1" applyFont="1" applyFill="1" applyBorder="1" applyAlignment="1">
      <alignment horizontal="center" shrinkToFit="1"/>
    </xf>
    <xf numFmtId="0" fontId="49" fillId="0" borderId="14" xfId="0" applyFont="1" applyBorder="1" applyAlignment="1">
      <alignment horizontal="left" shrinkToFit="1"/>
    </xf>
    <xf numFmtId="0" fontId="8" fillId="3" borderId="14" xfId="0" applyFont="1" applyFill="1" applyBorder="1" applyAlignment="1">
      <alignment horizontal="left" shrinkToFit="1"/>
    </xf>
    <xf numFmtId="0" fontId="8" fillId="3" borderId="14" xfId="0" applyFont="1" applyFill="1" applyBorder="1" applyAlignment="1">
      <alignment horizontal="center" vertical="center" shrinkToFit="1"/>
    </xf>
    <xf numFmtId="0" fontId="49" fillId="3" borderId="14" xfId="0" applyFont="1" applyFill="1" applyBorder="1" applyAlignment="1">
      <alignment horizontal="center" vertical="top" shrinkToFit="1"/>
    </xf>
    <xf numFmtId="0" fontId="8" fillId="0" borderId="0" xfId="0" applyFont="1" applyBorder="1" applyAlignment="1">
      <alignment horizontal="center" shrinkToFit="1"/>
    </xf>
    <xf numFmtId="38" fontId="8" fillId="0" borderId="0" xfId="0" applyNumberFormat="1" applyFont="1" applyBorder="1" applyAlignment="1">
      <alignment horizontal="right" shrinkToFit="1"/>
    </xf>
    <xf numFmtId="3" fontId="8" fillId="0" borderId="0" xfId="0" applyNumberFormat="1" applyFont="1" applyBorder="1" applyAlignment="1">
      <alignment horizontal="right" shrinkToFit="1"/>
    </xf>
    <xf numFmtId="188" fontId="8" fillId="0" borderId="0" xfId="0" applyNumberFormat="1" applyFont="1" applyBorder="1" applyAlignment="1">
      <alignment horizontal="right" shrinkToFit="1"/>
    </xf>
    <xf numFmtId="181" fontId="8" fillId="0" borderId="0" xfId="0" applyNumberFormat="1" applyFont="1" applyBorder="1" applyAlignment="1">
      <alignment shrinkToFit="1"/>
    </xf>
    <xf numFmtId="0" fontId="9" fillId="0" borderId="0" xfId="0" applyFont="1" applyAlignment="1">
      <alignment horizontal="distributed" vertical="center" indent="3" shrinkToFit="1"/>
    </xf>
    <xf numFmtId="0" fontId="9" fillId="0" borderId="17" xfId="0" applyFont="1" applyBorder="1" applyAlignment="1">
      <alignment horizontal="distributed" vertical="center" indent="3" shrinkToFit="1"/>
    </xf>
    <xf numFmtId="0" fontId="2" fillId="0" borderId="15" xfId="0" applyFont="1" applyBorder="1" applyAlignment="1">
      <alignment horizontal="right" vertical="center" shrinkToFit="1"/>
    </xf>
    <xf numFmtId="0" fontId="2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wrapText="1" shrinkToFit="1"/>
    </xf>
    <xf numFmtId="0" fontId="2" fillId="0" borderId="34" xfId="0" applyFont="1" applyBorder="1" applyAlignment="1">
      <alignment horizontal="center" vertical="center" shrinkToFit="1"/>
    </xf>
    <xf numFmtId="6" fontId="2" fillId="0" borderId="34" xfId="0" applyNumberFormat="1" applyFont="1" applyBorder="1" applyAlignment="1">
      <alignment horizontal="center" vertical="center" wrapText="1" shrinkToFit="1"/>
    </xf>
    <xf numFmtId="6" fontId="2" fillId="0" borderId="34" xfId="0" applyNumberFormat="1" applyFont="1" applyBorder="1" applyAlignment="1">
      <alignment horizontal="center" vertical="center" shrinkToFit="1"/>
    </xf>
    <xf numFmtId="6" fontId="2" fillId="0" borderId="17" xfId="0" applyNumberFormat="1" applyFont="1" applyBorder="1" applyAlignment="1">
      <alignment horizontal="center" vertical="center" shrinkToFit="1"/>
    </xf>
    <xf numFmtId="184" fontId="2" fillId="0" borderId="0" xfId="0" applyNumberFormat="1" applyFont="1" applyAlignment="1">
      <alignment horizontal="right" vertical="center" shrinkToFit="1"/>
    </xf>
    <xf numFmtId="0" fontId="2" fillId="0" borderId="35" xfId="0" applyFont="1" applyBorder="1" applyAlignment="1">
      <alignment horizontal="distributed" vertical="center" indent="1" shrinkToFit="1"/>
    </xf>
    <xf numFmtId="0" fontId="2" fillId="0" borderId="11" xfId="0" applyFont="1" applyBorder="1" applyAlignment="1">
      <alignment horizontal="distributed" vertical="center" indent="1" shrinkToFit="1"/>
    </xf>
    <xf numFmtId="0" fontId="2" fillId="0" borderId="10" xfId="0" applyFont="1" applyBorder="1" applyAlignment="1">
      <alignment horizontal="right" vertical="center" shrinkToFit="1"/>
    </xf>
    <xf numFmtId="0" fontId="2" fillId="0" borderId="36" xfId="0" applyFont="1" applyBorder="1" applyAlignment="1">
      <alignment horizontal="distributed" vertical="center" indent="1" shrinkToFit="1"/>
    </xf>
    <xf numFmtId="0" fontId="2" fillId="0" borderId="12" xfId="0" applyFont="1" applyBorder="1" applyAlignment="1">
      <alignment horizontal="distributed" vertical="center" indent="1" shrinkToFit="1"/>
    </xf>
    <xf numFmtId="187" fontId="5" fillId="0" borderId="0" xfId="0" applyNumberFormat="1" applyFont="1" applyAlignment="1">
      <alignment horizontal="right" vertical="center" shrinkToFit="1"/>
    </xf>
    <xf numFmtId="187" fontId="5" fillId="0" borderId="17" xfId="0" applyNumberFormat="1" applyFont="1" applyBorder="1" applyAlignment="1">
      <alignment horizontal="right" vertical="center" shrinkToFit="1"/>
    </xf>
    <xf numFmtId="5" fontId="5" fillId="0" borderId="0" xfId="0" applyNumberFormat="1" applyFont="1" applyAlignment="1">
      <alignment horizontal="right" vertical="center" shrinkToFit="1"/>
    </xf>
    <xf numFmtId="5" fontId="5" fillId="0" borderId="17" xfId="0" applyNumberFormat="1" applyFont="1" applyBorder="1" applyAlignment="1">
      <alignment horizontal="right" vertical="center" shrinkToFit="1"/>
    </xf>
    <xf numFmtId="0" fontId="2" fillId="0" borderId="12" xfId="0" applyFont="1" applyBorder="1" applyAlignment="1">
      <alignment horizontal="right" vertical="center" shrinkToFit="1"/>
    </xf>
    <xf numFmtId="0" fontId="2" fillId="0" borderId="37" xfId="0" applyFont="1" applyBorder="1" applyAlignment="1">
      <alignment horizontal="distributed" vertical="center" indent="1" shrinkToFit="1"/>
    </xf>
    <xf numFmtId="0" fontId="2" fillId="0" borderId="19" xfId="0" applyFont="1" applyBorder="1" applyAlignment="1">
      <alignment horizontal="distributed" vertical="center" indent="1" shrinkToFit="1"/>
    </xf>
    <xf numFmtId="188" fontId="5" fillId="0" borderId="34" xfId="0" applyNumberFormat="1" applyFont="1" applyBorder="1" applyAlignment="1">
      <alignment horizontal="right" vertical="center" shrinkToFit="1"/>
    </xf>
    <xf numFmtId="188" fontId="5" fillId="0" borderId="17" xfId="0" applyNumberFormat="1" applyFont="1" applyBorder="1" applyAlignment="1">
      <alignment horizontal="right" vertical="center" shrinkToFit="1"/>
    </xf>
    <xf numFmtId="0" fontId="2" fillId="0" borderId="29" xfId="0" applyFont="1" applyBorder="1" applyAlignment="1">
      <alignment horizontal="distributed" vertical="center" indent="1" shrinkToFit="1"/>
    </xf>
    <xf numFmtId="0" fontId="2" fillId="0" borderId="10" xfId="0" applyFont="1" applyBorder="1" applyAlignment="1">
      <alignment horizontal="distributed" vertical="center" indent="1" shrinkToFit="1"/>
    </xf>
    <xf numFmtId="0" fontId="2" fillId="0" borderId="30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right" vertical="center" shrinkToFit="1"/>
    </xf>
    <xf numFmtId="177" fontId="2" fillId="0" borderId="19" xfId="0" applyNumberFormat="1" applyFont="1" applyBorder="1" applyAlignment="1">
      <alignment horizontal="right" vertical="center" shrinkToFit="1"/>
    </xf>
    <xf numFmtId="0" fontId="4" fillId="0" borderId="0" xfId="0" applyFont="1" applyAlignment="1">
      <alignment horizontal="center" shrinkToFit="1"/>
    </xf>
    <xf numFmtId="0" fontId="4" fillId="0" borderId="38" xfId="0" applyFont="1" applyBorder="1" applyAlignment="1">
      <alignment horizontal="center" shrinkToFit="1"/>
    </xf>
    <xf numFmtId="0" fontId="6" fillId="0" borderId="0" xfId="0" applyFont="1" applyAlignment="1">
      <alignment horizontal="center" shrinkToFit="1"/>
    </xf>
    <xf numFmtId="179" fontId="2" fillId="0" borderId="10" xfId="0" applyNumberFormat="1" applyFont="1" applyBorder="1" applyAlignment="1">
      <alignment horizontal="right" vertical="center" shrinkToFit="1"/>
    </xf>
    <xf numFmtId="179" fontId="2" fillId="0" borderId="12" xfId="0" applyNumberFormat="1" applyFont="1" applyBorder="1" applyAlignment="1">
      <alignment horizontal="right" vertical="center" shrinkToFit="1"/>
    </xf>
    <xf numFmtId="0" fontId="2" fillId="0" borderId="17" xfId="0" applyFont="1" applyBorder="1" applyAlignment="1">
      <alignment horizontal="right" vertical="center" shrinkToFit="1"/>
    </xf>
    <xf numFmtId="0" fontId="2" fillId="0" borderId="39" xfId="0" applyFont="1" applyBorder="1" applyAlignment="1">
      <alignment horizontal="distributed" vertical="center" indent="1" shrinkToFit="1"/>
    </xf>
    <xf numFmtId="0" fontId="2" fillId="0" borderId="17" xfId="0" applyFont="1" applyBorder="1" applyAlignment="1">
      <alignment horizontal="distributed" vertical="center" indent="1" shrinkToFit="1"/>
    </xf>
    <xf numFmtId="177" fontId="2" fillId="0" borderId="12" xfId="0" applyNumberFormat="1" applyFont="1" applyBorder="1" applyAlignment="1">
      <alignment horizontal="right" vertical="center" shrinkToFit="1"/>
    </xf>
    <xf numFmtId="0" fontId="2" fillId="0" borderId="30" xfId="0" applyFont="1" applyBorder="1" applyAlignment="1">
      <alignment horizontal="distributed" vertical="center" indent="1" shrinkToFit="1"/>
    </xf>
    <xf numFmtId="0" fontId="2" fillId="0" borderId="15" xfId="0" applyFont="1" applyBorder="1" applyAlignment="1">
      <alignment horizontal="distributed" vertical="center" indent="1" shrinkToFit="1"/>
    </xf>
    <xf numFmtId="179" fontId="2" fillId="0" borderId="15" xfId="0" applyNumberFormat="1" applyFont="1" applyBorder="1" applyAlignment="1">
      <alignment horizontal="right" vertical="center" shrinkToFit="1"/>
    </xf>
    <xf numFmtId="177" fontId="2" fillId="0" borderId="0" xfId="0" applyNumberFormat="1" applyFont="1" applyBorder="1" applyAlignment="1">
      <alignment horizontal="right" vertical="center" shrinkToFit="1"/>
    </xf>
    <xf numFmtId="0" fontId="2" fillId="0" borderId="11" xfId="0" applyFont="1" applyBorder="1" applyAlignment="1">
      <alignment horizontal="right" vertical="center" shrinkToFit="1"/>
    </xf>
    <xf numFmtId="0" fontId="2" fillId="0" borderId="15" xfId="0" applyFont="1" applyBorder="1" applyAlignment="1">
      <alignment vertical="center" shrinkToFit="1"/>
    </xf>
    <xf numFmtId="177" fontId="2" fillId="0" borderId="15" xfId="0" applyNumberFormat="1" applyFont="1" applyBorder="1" applyAlignment="1">
      <alignment horizontal="right" vertical="center" shrinkToFit="1"/>
    </xf>
    <xf numFmtId="0" fontId="6" fillId="0" borderId="31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right" vertical="center" shrinkToFit="1"/>
    </xf>
    <xf numFmtId="188" fontId="5" fillId="0" borderId="0" xfId="0" applyNumberFormat="1" applyFont="1" applyAlignment="1">
      <alignment horizontal="right" vertical="center" shrinkToFit="1"/>
    </xf>
    <xf numFmtId="177" fontId="2" fillId="0" borderId="17" xfId="0" applyNumberFormat="1" applyFont="1" applyBorder="1" applyAlignment="1">
      <alignment horizontal="right" vertical="center" shrinkToFit="1"/>
    </xf>
    <xf numFmtId="0" fontId="8" fillId="0" borderId="0" xfId="0" applyFont="1" applyAlignment="1">
      <alignment horizont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58" applyNumberFormat="1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66675</xdr:colOff>
      <xdr:row>19</xdr:row>
      <xdr:rowOff>123825</xdr:rowOff>
    </xdr:from>
    <xdr:to>
      <xdr:col>19</xdr:col>
      <xdr:colOff>400050</xdr:colOff>
      <xdr:row>22</xdr:row>
      <xdr:rowOff>200025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48700" y="5191125"/>
          <a:ext cx="13430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C27"/>
  <sheetViews>
    <sheetView showZeros="0" tabSelected="1" zoomScale="80" zoomScaleNormal="80" zoomScalePageLayoutView="0" workbookViewId="0" topLeftCell="A1">
      <selection activeCell="A1" sqref="A1"/>
    </sheetView>
  </sheetViews>
  <sheetFormatPr defaultColWidth="6.625" defaultRowHeight="21" customHeight="1"/>
  <cols>
    <col min="1" max="16" width="6.625" style="1" customWidth="1"/>
    <col min="17" max="17" width="6.625" style="8" customWidth="1"/>
    <col min="18" max="16384" width="6.625" style="1" customWidth="1"/>
  </cols>
  <sheetData>
    <row r="3" spans="7:22" ht="21" customHeight="1">
      <c r="G3" s="149" t="s">
        <v>130</v>
      </c>
      <c r="H3" s="149"/>
      <c r="I3" s="149"/>
      <c r="J3" s="149"/>
      <c r="K3" s="149"/>
      <c r="L3" s="149"/>
      <c r="M3" s="149"/>
      <c r="N3" s="149"/>
      <c r="O3" s="149"/>
      <c r="P3" s="4"/>
      <c r="Q3" s="5"/>
      <c r="R3" s="5"/>
      <c r="S3" s="5"/>
      <c r="T3" s="5"/>
      <c r="U3" s="5"/>
      <c r="V3" s="5"/>
    </row>
    <row r="4" spans="6:22" ht="21" customHeight="1" thickBot="1">
      <c r="F4" s="4"/>
      <c r="G4" s="150"/>
      <c r="H4" s="150"/>
      <c r="I4" s="150"/>
      <c r="J4" s="150"/>
      <c r="K4" s="150"/>
      <c r="L4" s="150"/>
      <c r="M4" s="150"/>
      <c r="N4" s="150"/>
      <c r="O4" s="150"/>
      <c r="P4" s="4"/>
      <c r="Q4" s="5"/>
      <c r="R4" s="5"/>
      <c r="S4" s="5"/>
      <c r="T4" s="5"/>
      <c r="U4" s="5"/>
      <c r="V4" s="5"/>
    </row>
    <row r="5" spans="1:22" ht="21" customHeight="1" thickTop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U5" s="6"/>
      <c r="V5" s="6"/>
    </row>
    <row r="6" spans="1:22" ht="21" customHeight="1">
      <c r="A6" s="6"/>
      <c r="B6" s="182" t="s">
        <v>299</v>
      </c>
      <c r="C6" s="182"/>
      <c r="D6" s="182"/>
      <c r="E6" s="182"/>
      <c r="F6" s="182"/>
      <c r="G6" s="182"/>
      <c r="H6" s="182"/>
      <c r="I6" s="184" t="s">
        <v>80</v>
      </c>
      <c r="J6" s="184"/>
      <c r="K6" s="184"/>
      <c r="L6" s="7"/>
      <c r="M6" s="153" t="s">
        <v>381</v>
      </c>
      <c r="N6" s="153"/>
      <c r="O6" s="153"/>
      <c r="P6" s="153"/>
      <c r="Q6" s="153"/>
      <c r="T6" s="1" t="s">
        <v>202</v>
      </c>
      <c r="U6" s="6"/>
      <c r="V6" s="6"/>
    </row>
    <row r="7" spans="2:20" ht="21" customHeight="1">
      <c r="B7" s="183"/>
      <c r="C7" s="183"/>
      <c r="D7" s="183"/>
      <c r="E7" s="183"/>
      <c r="F7" s="183"/>
      <c r="G7" s="183"/>
      <c r="H7" s="183"/>
      <c r="I7" s="184"/>
      <c r="J7" s="184"/>
      <c r="K7" s="184"/>
      <c r="L7" s="7"/>
      <c r="M7" s="153"/>
      <c r="N7" s="153"/>
      <c r="O7" s="153"/>
      <c r="P7" s="153"/>
      <c r="Q7" s="153"/>
      <c r="R7" s="160">
        <f ca="1">TODAY()</f>
        <v>44099</v>
      </c>
      <c r="S7" s="160"/>
      <c r="T7" s="160"/>
    </row>
    <row r="8" spans="2:20" ht="21" customHeight="1">
      <c r="B8" s="198" t="s">
        <v>329</v>
      </c>
      <c r="C8" s="198"/>
      <c r="D8" s="198"/>
      <c r="E8" s="198"/>
      <c r="F8" s="198"/>
      <c r="G8" s="198"/>
      <c r="H8" s="198"/>
      <c r="J8" s="7"/>
      <c r="K8" s="7"/>
      <c r="L8" s="7"/>
      <c r="Q8" s="1"/>
      <c r="T8" s="9"/>
    </row>
    <row r="9" spans="14:17" ht="21" customHeight="1">
      <c r="N9" s="10"/>
      <c r="Q9" s="1"/>
    </row>
    <row r="10" spans="2:17" ht="21" customHeight="1">
      <c r="B10" s="164" t="s">
        <v>203</v>
      </c>
      <c r="C10" s="165"/>
      <c r="D10" s="170">
        <v>53</v>
      </c>
      <c r="E10" s="170"/>
      <c r="F10" s="11" t="s">
        <v>15</v>
      </c>
      <c r="G10" s="186">
        <f aca="true" t="shared" si="0" ref="G10:G15">SUM(D10*0.3025)</f>
        <v>16.0325</v>
      </c>
      <c r="H10" s="186"/>
      <c r="I10" s="12" t="s">
        <v>26</v>
      </c>
      <c r="J10" s="164" t="s">
        <v>83</v>
      </c>
      <c r="K10" s="165"/>
      <c r="L10" s="170"/>
      <c r="M10" s="170"/>
      <c r="N10" s="11" t="s">
        <v>15</v>
      </c>
      <c r="O10" s="190">
        <f>SUM(L10*0.3025)</f>
        <v>0</v>
      </c>
      <c r="P10" s="190"/>
      <c r="Q10" s="13" t="s">
        <v>26</v>
      </c>
    </row>
    <row r="11" spans="2:20" ht="21" customHeight="1">
      <c r="B11" s="175" t="s">
        <v>204</v>
      </c>
      <c r="C11" s="176"/>
      <c r="D11" s="163">
        <v>26.5</v>
      </c>
      <c r="E11" s="163"/>
      <c r="F11" s="14" t="s">
        <v>15</v>
      </c>
      <c r="G11" s="185">
        <f t="shared" si="0"/>
        <v>8.01625</v>
      </c>
      <c r="H11" s="185"/>
      <c r="I11" s="15" t="s">
        <v>26</v>
      </c>
      <c r="J11" s="161" t="s">
        <v>84</v>
      </c>
      <c r="K11" s="162"/>
      <c r="L11" s="195"/>
      <c r="M11" s="195"/>
      <c r="N11" s="132" t="s">
        <v>15</v>
      </c>
      <c r="O11" s="194">
        <f>SUM(L11*0.3025)</f>
        <v>0</v>
      </c>
      <c r="P11" s="194"/>
      <c r="Q11" s="133" t="s">
        <v>26</v>
      </c>
      <c r="T11" s="9"/>
    </row>
    <row r="12" spans="2:17" ht="21" customHeight="1">
      <c r="B12" s="171" t="s">
        <v>81</v>
      </c>
      <c r="C12" s="172"/>
      <c r="D12" s="163"/>
      <c r="E12" s="163"/>
      <c r="F12" s="14" t="s">
        <v>15</v>
      </c>
      <c r="G12" s="185">
        <f t="shared" si="0"/>
        <v>0</v>
      </c>
      <c r="H12" s="185"/>
      <c r="I12" s="15" t="s">
        <v>26</v>
      </c>
      <c r="J12" s="191" t="s">
        <v>310</v>
      </c>
      <c r="K12" s="192"/>
      <c r="L12" s="196">
        <v>13.25</v>
      </c>
      <c r="M12" s="196"/>
      <c r="N12" s="16" t="s">
        <v>15</v>
      </c>
      <c r="O12" s="197">
        <f>SUM(L12*0.3025)</f>
        <v>4.008125</v>
      </c>
      <c r="P12" s="197"/>
      <c r="Q12" s="17" t="s">
        <v>26</v>
      </c>
    </row>
    <row r="13" spans="2:17" ht="21" customHeight="1" thickBot="1">
      <c r="B13" s="175" t="s">
        <v>82</v>
      </c>
      <c r="C13" s="176"/>
      <c r="D13" s="163">
        <v>26.5</v>
      </c>
      <c r="E13" s="163"/>
      <c r="F13" s="14" t="s">
        <v>15</v>
      </c>
      <c r="G13" s="185">
        <f t="shared" si="0"/>
        <v>8.01625</v>
      </c>
      <c r="H13" s="185"/>
      <c r="I13" s="15" t="s">
        <v>26</v>
      </c>
      <c r="J13" s="188" t="s">
        <v>86</v>
      </c>
      <c r="K13" s="189"/>
      <c r="L13" s="187">
        <f>SUM(D10+D11)</f>
        <v>79.5</v>
      </c>
      <c r="M13" s="187"/>
      <c r="N13" s="18" t="s">
        <v>15</v>
      </c>
      <c r="O13" s="201">
        <f>SUM(L13*0.3025)</f>
        <v>24.04875</v>
      </c>
      <c r="P13" s="201"/>
      <c r="Q13" s="19" t="s">
        <v>26</v>
      </c>
    </row>
    <row r="14" spans="2:17" ht="21" customHeight="1" thickTop="1">
      <c r="B14" s="175" t="s">
        <v>109</v>
      </c>
      <c r="C14" s="176"/>
      <c r="D14" s="163">
        <v>13.25</v>
      </c>
      <c r="E14" s="163"/>
      <c r="F14" s="14" t="s">
        <v>15</v>
      </c>
      <c r="G14" s="185">
        <f t="shared" si="0"/>
        <v>4.008125</v>
      </c>
      <c r="H14" s="185"/>
      <c r="I14" s="15" t="s">
        <v>26</v>
      </c>
      <c r="J14" s="172" t="s">
        <v>192</v>
      </c>
      <c r="K14" s="172"/>
      <c r="L14" s="180">
        <f>SUM(D10+D11+D12+D13+D15+L10+L11)</f>
        <v>106</v>
      </c>
      <c r="M14" s="180"/>
      <c r="N14" s="20" t="s">
        <v>15</v>
      </c>
      <c r="O14" s="181">
        <f>SUM(L14*0.3025)</f>
        <v>32.065</v>
      </c>
      <c r="P14" s="181"/>
      <c r="Q14" s="21" t="s">
        <v>26</v>
      </c>
    </row>
    <row r="15" spans="2:17" ht="21" customHeight="1">
      <c r="B15" s="191" t="s">
        <v>191</v>
      </c>
      <c r="C15" s="192"/>
      <c r="D15" s="151"/>
      <c r="E15" s="151"/>
      <c r="F15" s="16" t="s">
        <v>15</v>
      </c>
      <c r="G15" s="193">
        <f t="shared" si="0"/>
        <v>0</v>
      </c>
      <c r="H15" s="193"/>
      <c r="I15" s="22" t="s">
        <v>26</v>
      </c>
      <c r="J15" s="177" t="s">
        <v>221</v>
      </c>
      <c r="K15" s="178"/>
      <c r="L15" s="178"/>
      <c r="M15" s="178"/>
      <c r="N15" s="178"/>
      <c r="O15" s="178"/>
      <c r="P15" s="178"/>
      <c r="Q15" s="179"/>
    </row>
    <row r="17" spans="21:29" ht="21" customHeight="1">
      <c r="U17" s="23"/>
      <c r="V17" s="23"/>
      <c r="AA17" s="23"/>
      <c r="AB17" s="23"/>
      <c r="AC17" s="23"/>
    </row>
    <row r="18" spans="2:29" ht="21" customHeight="1">
      <c r="B18" s="152" t="s">
        <v>131</v>
      </c>
      <c r="C18" s="153"/>
      <c r="D18" s="200">
        <f>SUM(D20/0.75)</f>
        <v>17436711.886666667</v>
      </c>
      <c r="E18" s="200"/>
      <c r="F18" s="200"/>
      <c r="G18" s="200"/>
      <c r="H18" s="200"/>
      <c r="J18" s="152" t="s">
        <v>162</v>
      </c>
      <c r="K18" s="153"/>
      <c r="L18" s="168">
        <f>IF(D18="","",SUM(D18/O13))</f>
        <v>725056.8901363551</v>
      </c>
      <c r="M18" s="168"/>
      <c r="N18" s="168"/>
      <c r="O18" s="168"/>
      <c r="P18" s="168"/>
      <c r="R18" s="203"/>
      <c r="S18" s="204"/>
      <c r="T18" s="204"/>
      <c r="U18" s="23"/>
      <c r="AB18" s="23"/>
      <c r="AC18" s="23"/>
    </row>
    <row r="19" spans="2:29" ht="21" customHeight="1" thickBot="1">
      <c r="B19" s="154"/>
      <c r="C19" s="154"/>
      <c r="D19" s="174"/>
      <c r="E19" s="174"/>
      <c r="F19" s="174"/>
      <c r="G19" s="174"/>
      <c r="H19" s="174"/>
      <c r="J19" s="154"/>
      <c r="K19" s="154"/>
      <c r="L19" s="169"/>
      <c r="M19" s="169"/>
      <c r="N19" s="169"/>
      <c r="O19" s="169"/>
      <c r="P19" s="169"/>
      <c r="R19" s="203"/>
      <c r="S19" s="204"/>
      <c r="T19" s="204"/>
      <c r="U19" s="23"/>
      <c r="AB19" s="23"/>
      <c r="AC19" s="23"/>
    </row>
    <row r="20" spans="2:29" ht="21" customHeight="1" thickTop="1">
      <c r="B20" s="155" t="s">
        <v>200</v>
      </c>
      <c r="C20" s="156"/>
      <c r="D20" s="173">
        <f>'項目'!G15</f>
        <v>13077533.915</v>
      </c>
      <c r="E20" s="173"/>
      <c r="F20" s="173"/>
      <c r="G20" s="173"/>
      <c r="H20" s="173"/>
      <c r="J20" s="152" t="s">
        <v>199</v>
      </c>
      <c r="K20" s="153"/>
      <c r="L20" s="168">
        <f>IF(D18="","",SUM(D18/O14))</f>
        <v>543792.6676022663</v>
      </c>
      <c r="M20" s="168"/>
      <c r="N20" s="168"/>
      <c r="O20" s="168"/>
      <c r="P20" s="168"/>
      <c r="R20" s="205"/>
      <c r="S20" s="205"/>
      <c r="T20" s="205"/>
      <c r="U20" s="23"/>
      <c r="AB20" s="23"/>
      <c r="AC20" s="23"/>
    </row>
    <row r="21" spans="2:29" ht="21" customHeight="1" thickBot="1">
      <c r="B21" s="154"/>
      <c r="C21" s="154"/>
      <c r="D21" s="174"/>
      <c r="E21" s="174"/>
      <c r="F21" s="174"/>
      <c r="G21" s="174"/>
      <c r="H21" s="174"/>
      <c r="J21" s="154"/>
      <c r="K21" s="154"/>
      <c r="L21" s="169"/>
      <c r="M21" s="169"/>
      <c r="N21" s="169"/>
      <c r="O21" s="169"/>
      <c r="P21" s="169"/>
      <c r="R21" s="205"/>
      <c r="S21" s="205"/>
      <c r="T21" s="205"/>
      <c r="U21" s="23"/>
      <c r="AA21" s="23"/>
      <c r="AB21" s="23"/>
      <c r="AC21" s="23"/>
    </row>
    <row r="22" spans="2:21" ht="21" customHeight="1" thickTop="1">
      <c r="B22" s="157" t="s">
        <v>201</v>
      </c>
      <c r="C22" s="158"/>
      <c r="D22" s="173">
        <f>SUM(D18-D20)</f>
        <v>4359177.971666668</v>
      </c>
      <c r="E22" s="173"/>
      <c r="F22" s="173"/>
      <c r="G22" s="173"/>
      <c r="H22" s="173"/>
      <c r="J22" s="153" t="s">
        <v>88</v>
      </c>
      <c r="K22" s="153"/>
      <c r="L22" s="166">
        <f>IF(D18="","",SUM(D22/D18))</f>
        <v>0.25000000000000006</v>
      </c>
      <c r="M22" s="166"/>
      <c r="N22" s="166"/>
      <c r="O22" s="166"/>
      <c r="P22" s="166"/>
      <c r="R22" s="205"/>
      <c r="S22" s="205"/>
      <c r="T22" s="205"/>
      <c r="U22" s="23"/>
    </row>
    <row r="23" spans="2:20" ht="21" customHeight="1" thickBot="1">
      <c r="B23" s="159"/>
      <c r="C23" s="159"/>
      <c r="D23" s="174"/>
      <c r="E23" s="174"/>
      <c r="F23" s="174"/>
      <c r="G23" s="174"/>
      <c r="H23" s="174"/>
      <c r="J23" s="154"/>
      <c r="K23" s="154"/>
      <c r="L23" s="167"/>
      <c r="M23" s="167"/>
      <c r="N23" s="167"/>
      <c r="O23" s="167"/>
      <c r="P23" s="167"/>
      <c r="R23" s="205"/>
      <c r="S23" s="205"/>
      <c r="T23" s="205"/>
    </row>
    <row r="24" spans="10:16" ht="21" customHeight="1" thickTop="1">
      <c r="J24" s="199"/>
      <c r="K24" s="199"/>
      <c r="L24" s="199"/>
      <c r="M24" s="199"/>
      <c r="N24" s="199"/>
      <c r="O24" s="199"/>
      <c r="P24" s="199"/>
    </row>
    <row r="26" spans="2:8" ht="21" customHeight="1">
      <c r="B26" s="24"/>
      <c r="D26" s="25"/>
      <c r="E26" s="25"/>
      <c r="F26" s="25"/>
      <c r="G26" s="25"/>
      <c r="H26" s="25"/>
    </row>
    <row r="27" spans="4:8" ht="21" customHeight="1">
      <c r="D27" s="25"/>
      <c r="E27" s="25"/>
      <c r="F27" s="25"/>
      <c r="G27" s="25"/>
      <c r="H27" s="25"/>
    </row>
  </sheetData>
  <sheetProtection/>
  <mergeCells count="54">
    <mergeCell ref="B14:C14"/>
    <mergeCell ref="D14:E14"/>
    <mergeCell ref="G14:H14"/>
    <mergeCell ref="B8:H8"/>
    <mergeCell ref="J24:P24"/>
    <mergeCell ref="B10:C10"/>
    <mergeCell ref="G12:H12"/>
    <mergeCell ref="D18:H19"/>
    <mergeCell ref="O13:P13"/>
    <mergeCell ref="B15:C15"/>
    <mergeCell ref="G15:H15"/>
    <mergeCell ref="O11:P11"/>
    <mergeCell ref="L11:M11"/>
    <mergeCell ref="D13:E13"/>
    <mergeCell ref="D10:E10"/>
    <mergeCell ref="D11:E11"/>
    <mergeCell ref="G11:H11"/>
    <mergeCell ref="J14:K14"/>
    <mergeCell ref="L12:M12"/>
    <mergeCell ref="O12:P12"/>
    <mergeCell ref="B6:H7"/>
    <mergeCell ref="M6:Q7"/>
    <mergeCell ref="B11:C11"/>
    <mergeCell ref="I6:K7"/>
    <mergeCell ref="G13:H13"/>
    <mergeCell ref="G10:H10"/>
    <mergeCell ref="L13:M13"/>
    <mergeCell ref="J13:K13"/>
    <mergeCell ref="O10:P10"/>
    <mergeCell ref="J12:K12"/>
    <mergeCell ref="B12:C12"/>
    <mergeCell ref="D20:H21"/>
    <mergeCell ref="D22:H23"/>
    <mergeCell ref="J20:K21"/>
    <mergeCell ref="J18:K19"/>
    <mergeCell ref="B13:C13"/>
    <mergeCell ref="J15:Q15"/>
    <mergeCell ref="L14:M14"/>
    <mergeCell ref="O14:P14"/>
    <mergeCell ref="J10:K10"/>
    <mergeCell ref="L22:P23"/>
    <mergeCell ref="L20:P21"/>
    <mergeCell ref="L18:P19"/>
    <mergeCell ref="L10:M10"/>
    <mergeCell ref="R20:T23"/>
    <mergeCell ref="G3:O4"/>
    <mergeCell ref="D15:E15"/>
    <mergeCell ref="B18:C19"/>
    <mergeCell ref="B20:C21"/>
    <mergeCell ref="B22:C23"/>
    <mergeCell ref="J22:K23"/>
    <mergeCell ref="R7:T7"/>
    <mergeCell ref="J11:K11"/>
    <mergeCell ref="D12:E12"/>
  </mergeCells>
  <printOptions horizontalCentered="1" verticalCentered="1"/>
  <pageMargins left="0" right="0" top="0.1968503937007874" bottom="0" header="0" footer="0.1968503937007874"/>
  <pageSetup horizontalDpi="600" verticalDpi="600" orientation="landscape" paperSize="9" r:id="rId2"/>
  <headerFooter alignWithMargins="0">
    <oddFooter xml:space="preserve">&amp;C&amp;P / &amp;N 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0"/>
  <sheetViews>
    <sheetView showZeros="0" zoomScalePageLayoutView="0" workbookViewId="0" topLeftCell="A1">
      <selection activeCell="A1" sqref="A1"/>
    </sheetView>
  </sheetViews>
  <sheetFormatPr defaultColWidth="9.00390625" defaultRowHeight="14.25" customHeight="1"/>
  <cols>
    <col min="1" max="1" width="6.75390625" style="31" customWidth="1"/>
    <col min="2" max="2" width="32.75390625" style="31" customWidth="1"/>
    <col min="3" max="3" width="27.625" style="31" customWidth="1"/>
    <col min="4" max="5" width="8.75390625" style="31" customWidth="1"/>
    <col min="6" max="6" width="16.625" style="31" customWidth="1"/>
    <col min="7" max="7" width="16.625" style="76" customWidth="1"/>
    <col min="8" max="8" width="23.50390625" style="31" customWidth="1"/>
    <col min="9" max="9" width="9.00390625" style="31" customWidth="1"/>
    <col min="10" max="10" width="9.00390625" style="96" customWidth="1"/>
    <col min="11" max="11" width="9.00390625" style="102" customWidth="1"/>
    <col min="12" max="16384" width="9.00390625" style="31" customWidth="1"/>
  </cols>
  <sheetData>
    <row r="1" spans="1:8" ht="14.25" customHeight="1">
      <c r="A1" s="27" t="s">
        <v>5</v>
      </c>
      <c r="B1" s="28" t="s">
        <v>0</v>
      </c>
      <c r="C1" s="27" t="s">
        <v>6</v>
      </c>
      <c r="D1" s="28" t="s">
        <v>7</v>
      </c>
      <c r="E1" s="27" t="s">
        <v>1</v>
      </c>
      <c r="F1" s="28" t="s">
        <v>2</v>
      </c>
      <c r="G1" s="29" t="s">
        <v>3</v>
      </c>
      <c r="H1" s="30" t="s">
        <v>4</v>
      </c>
    </row>
    <row r="2" spans="1:11" ht="14.25" customHeight="1">
      <c r="A2" s="56">
        <v>8</v>
      </c>
      <c r="B2" s="60" t="s">
        <v>66</v>
      </c>
      <c r="C2" s="56"/>
      <c r="D2" s="77"/>
      <c r="E2" s="56"/>
      <c r="F2" s="78"/>
      <c r="G2" s="79"/>
      <c r="H2" s="68"/>
      <c r="J2" s="26"/>
      <c r="K2" s="147"/>
    </row>
    <row r="3" spans="1:11" ht="14.25" customHeight="1">
      <c r="A3" s="38"/>
      <c r="B3" s="2"/>
      <c r="C3" s="39"/>
      <c r="D3" s="80"/>
      <c r="E3" s="38"/>
      <c r="F3" s="41"/>
      <c r="G3" s="81"/>
      <c r="H3" s="43"/>
      <c r="J3" s="26"/>
      <c r="K3" s="147"/>
    </row>
    <row r="4" spans="1:11" ht="14.25" customHeight="1">
      <c r="A4" s="38"/>
      <c r="B4" s="2" t="s">
        <v>67</v>
      </c>
      <c r="C4" s="39"/>
      <c r="D4" s="80"/>
      <c r="E4" s="38"/>
      <c r="F4" s="41"/>
      <c r="G4" s="81">
        <f aca="true" t="shared" si="0" ref="G4:G38">SUM(D4*F4)</f>
        <v>0</v>
      </c>
      <c r="H4" s="43"/>
      <c r="J4" s="26"/>
      <c r="K4" s="127"/>
    </row>
    <row r="5" spans="1:11" ht="14.25" customHeight="1">
      <c r="A5" s="38"/>
      <c r="B5" s="2" t="s">
        <v>243</v>
      </c>
      <c r="C5" s="39"/>
      <c r="D5" s="80"/>
      <c r="E5" s="38" t="s">
        <v>72</v>
      </c>
      <c r="F5" s="41">
        <v>11000</v>
      </c>
      <c r="G5" s="81">
        <f t="shared" si="0"/>
        <v>0</v>
      </c>
      <c r="H5" s="43"/>
      <c r="J5" s="26"/>
      <c r="K5" s="147"/>
    </row>
    <row r="6" spans="1:11" ht="14.25" customHeight="1">
      <c r="A6" s="38"/>
      <c r="B6" s="2"/>
      <c r="C6" s="39"/>
      <c r="D6" s="80"/>
      <c r="E6" s="38"/>
      <c r="F6" s="41"/>
      <c r="G6" s="81">
        <f aca="true" t="shared" si="1" ref="G6:G23">SUM(D6*F6)</f>
        <v>0</v>
      </c>
      <c r="H6" s="43"/>
      <c r="J6" s="26"/>
      <c r="K6" s="147"/>
    </row>
    <row r="7" spans="1:8" ht="14.25" customHeight="1">
      <c r="A7" s="38"/>
      <c r="B7" s="2" t="s">
        <v>68</v>
      </c>
      <c r="C7" s="39"/>
      <c r="D7" s="80"/>
      <c r="E7" s="38"/>
      <c r="F7" s="41"/>
      <c r="G7" s="81">
        <f t="shared" si="1"/>
        <v>0</v>
      </c>
      <c r="H7" s="43"/>
    </row>
    <row r="8" spans="1:8" ht="14.25" customHeight="1">
      <c r="A8" s="38"/>
      <c r="B8" s="2" t="s">
        <v>69</v>
      </c>
      <c r="C8" s="39" t="s">
        <v>133</v>
      </c>
      <c r="D8" s="80"/>
      <c r="E8" s="38" t="s">
        <v>32</v>
      </c>
      <c r="F8" s="41"/>
      <c r="G8" s="81">
        <f t="shared" si="1"/>
        <v>0</v>
      </c>
      <c r="H8" s="101" t="s">
        <v>160</v>
      </c>
    </row>
    <row r="9" spans="1:8" ht="14.25" customHeight="1">
      <c r="A9" s="38"/>
      <c r="B9" s="2" t="s">
        <v>70</v>
      </c>
      <c r="C9" s="39"/>
      <c r="D9" s="80"/>
      <c r="E9" s="38" t="s">
        <v>32</v>
      </c>
      <c r="F9" s="41"/>
      <c r="G9" s="81">
        <f t="shared" si="1"/>
        <v>0</v>
      </c>
      <c r="H9" s="101" t="s">
        <v>160</v>
      </c>
    </row>
    <row r="10" spans="1:8" ht="14.25" customHeight="1">
      <c r="A10" s="38"/>
      <c r="B10" s="2" t="s">
        <v>71</v>
      </c>
      <c r="C10" s="39"/>
      <c r="D10" s="80"/>
      <c r="E10" s="38" t="s">
        <v>32</v>
      </c>
      <c r="F10" s="41"/>
      <c r="G10" s="81">
        <f t="shared" si="1"/>
        <v>0</v>
      </c>
      <c r="H10" s="101" t="s">
        <v>160</v>
      </c>
    </row>
    <row r="11" spans="1:8" ht="14.25" customHeight="1">
      <c r="A11" s="38"/>
      <c r="B11" s="2"/>
      <c r="C11" s="39"/>
      <c r="D11" s="80"/>
      <c r="E11" s="38"/>
      <c r="F11" s="41"/>
      <c r="G11" s="81">
        <f t="shared" si="1"/>
        <v>0</v>
      </c>
      <c r="H11" s="43"/>
    </row>
    <row r="12" spans="1:8" ht="14.25" customHeight="1">
      <c r="A12" s="38"/>
      <c r="B12" s="2"/>
      <c r="C12" s="39"/>
      <c r="D12" s="80"/>
      <c r="E12" s="38"/>
      <c r="F12" s="41"/>
      <c r="G12" s="81">
        <f t="shared" si="1"/>
        <v>0</v>
      </c>
      <c r="H12" s="43"/>
    </row>
    <row r="13" spans="1:8" ht="14.25" customHeight="1">
      <c r="A13" s="38"/>
      <c r="B13" s="2"/>
      <c r="C13" s="39"/>
      <c r="D13" s="80"/>
      <c r="E13" s="38"/>
      <c r="F13" s="41"/>
      <c r="G13" s="81">
        <f t="shared" si="1"/>
        <v>0</v>
      </c>
      <c r="H13" s="43"/>
    </row>
    <row r="14" spans="1:8" ht="14.25" customHeight="1">
      <c r="A14" s="38"/>
      <c r="B14" s="2"/>
      <c r="C14" s="39"/>
      <c r="D14" s="80"/>
      <c r="E14" s="38"/>
      <c r="F14" s="41"/>
      <c r="G14" s="81">
        <f t="shared" si="1"/>
        <v>0</v>
      </c>
      <c r="H14" s="43"/>
    </row>
    <row r="15" spans="1:8" ht="14.25" customHeight="1">
      <c r="A15" s="38"/>
      <c r="B15" s="2"/>
      <c r="C15" s="39"/>
      <c r="D15" s="80"/>
      <c r="E15" s="38"/>
      <c r="F15" s="41"/>
      <c r="G15" s="81">
        <f t="shared" si="1"/>
        <v>0</v>
      </c>
      <c r="H15" s="43"/>
    </row>
    <row r="16" spans="1:8" ht="14.25" customHeight="1">
      <c r="A16" s="38"/>
      <c r="B16" s="2"/>
      <c r="C16" s="39"/>
      <c r="D16" s="80"/>
      <c r="E16" s="38"/>
      <c r="F16" s="41"/>
      <c r="G16" s="81">
        <f t="shared" si="1"/>
        <v>0</v>
      </c>
      <c r="H16" s="43"/>
    </row>
    <row r="17" spans="1:8" ht="14.25" customHeight="1">
      <c r="A17" s="38"/>
      <c r="B17" s="2"/>
      <c r="C17" s="39"/>
      <c r="D17" s="80"/>
      <c r="E17" s="38"/>
      <c r="F17" s="41"/>
      <c r="G17" s="81">
        <f t="shared" si="1"/>
        <v>0</v>
      </c>
      <c r="H17" s="43"/>
    </row>
    <row r="18" spans="1:8" ht="14.25" customHeight="1">
      <c r="A18" s="38"/>
      <c r="B18" s="2"/>
      <c r="C18" s="39"/>
      <c r="D18" s="80"/>
      <c r="E18" s="38"/>
      <c r="F18" s="41"/>
      <c r="G18" s="81">
        <f t="shared" si="1"/>
        <v>0</v>
      </c>
      <c r="H18" s="43"/>
    </row>
    <row r="19" spans="1:8" ht="14.25" customHeight="1">
      <c r="A19" s="38"/>
      <c r="B19" s="2"/>
      <c r="C19" s="39"/>
      <c r="D19" s="80"/>
      <c r="E19" s="38"/>
      <c r="F19" s="41"/>
      <c r="G19" s="81">
        <f t="shared" si="1"/>
        <v>0</v>
      </c>
      <c r="H19" s="43"/>
    </row>
    <row r="20" spans="1:8" ht="14.25" customHeight="1">
      <c r="A20" s="38"/>
      <c r="B20" s="2"/>
      <c r="C20" s="39"/>
      <c r="D20" s="80"/>
      <c r="E20" s="38"/>
      <c r="F20" s="41"/>
      <c r="G20" s="81">
        <f t="shared" si="1"/>
        <v>0</v>
      </c>
      <c r="H20" s="43"/>
    </row>
    <row r="21" spans="1:8" ht="14.25" customHeight="1">
      <c r="A21" s="38"/>
      <c r="B21" s="2"/>
      <c r="C21" s="39"/>
      <c r="D21" s="80"/>
      <c r="E21" s="38"/>
      <c r="F21" s="41"/>
      <c r="G21" s="81">
        <f t="shared" si="1"/>
        <v>0</v>
      </c>
      <c r="H21" s="82"/>
    </row>
    <row r="22" spans="1:8" ht="14.25" customHeight="1">
      <c r="A22" s="38"/>
      <c r="B22" s="2"/>
      <c r="C22" s="39"/>
      <c r="D22" s="80"/>
      <c r="E22" s="38"/>
      <c r="F22" s="41"/>
      <c r="G22" s="81">
        <f t="shared" si="1"/>
        <v>0</v>
      </c>
      <c r="H22" s="82"/>
    </row>
    <row r="23" spans="1:8" ht="14.25" customHeight="1">
      <c r="A23" s="38"/>
      <c r="B23" s="2"/>
      <c r="C23" s="39"/>
      <c r="D23" s="80"/>
      <c r="E23" s="38"/>
      <c r="F23" s="41"/>
      <c r="G23" s="81">
        <f t="shared" si="1"/>
        <v>0</v>
      </c>
      <c r="H23" s="82"/>
    </row>
    <row r="24" spans="1:8" ht="14.25" customHeight="1">
      <c r="A24" s="38"/>
      <c r="B24" s="2"/>
      <c r="C24" s="39"/>
      <c r="D24" s="80"/>
      <c r="E24" s="38"/>
      <c r="F24" s="41"/>
      <c r="G24" s="81">
        <f t="shared" si="0"/>
        <v>0</v>
      </c>
      <c r="H24" s="82"/>
    </row>
    <row r="25" spans="1:8" ht="14.25" customHeight="1">
      <c r="A25" s="38"/>
      <c r="B25" s="2"/>
      <c r="C25" s="39"/>
      <c r="D25" s="80"/>
      <c r="E25" s="38"/>
      <c r="F25" s="41"/>
      <c r="G25" s="81">
        <f t="shared" si="0"/>
        <v>0</v>
      </c>
      <c r="H25" s="82"/>
    </row>
    <row r="26" spans="1:8" ht="14.25" customHeight="1">
      <c r="A26" s="38"/>
      <c r="B26" s="2"/>
      <c r="C26" s="39"/>
      <c r="D26" s="80"/>
      <c r="E26" s="38"/>
      <c r="F26" s="41"/>
      <c r="G26" s="81">
        <f t="shared" si="0"/>
        <v>0</v>
      </c>
      <c r="H26" s="82"/>
    </row>
    <row r="27" spans="1:8" ht="14.25" customHeight="1">
      <c r="A27" s="38"/>
      <c r="B27" s="2"/>
      <c r="C27" s="39"/>
      <c r="D27" s="80"/>
      <c r="E27" s="38"/>
      <c r="F27" s="41"/>
      <c r="G27" s="81">
        <f t="shared" si="0"/>
        <v>0</v>
      </c>
      <c r="H27" s="82"/>
    </row>
    <row r="28" spans="1:8" ht="14.25" customHeight="1">
      <c r="A28" s="38"/>
      <c r="B28" s="2"/>
      <c r="C28" s="39"/>
      <c r="D28" s="80"/>
      <c r="E28" s="38"/>
      <c r="F28" s="41"/>
      <c r="G28" s="81">
        <f t="shared" si="0"/>
        <v>0</v>
      </c>
      <c r="H28" s="82"/>
    </row>
    <row r="29" spans="1:8" ht="14.25" customHeight="1">
      <c r="A29" s="38"/>
      <c r="B29" s="2"/>
      <c r="C29" s="39"/>
      <c r="D29" s="80"/>
      <c r="E29" s="38"/>
      <c r="F29" s="41"/>
      <c r="G29" s="81">
        <f t="shared" si="0"/>
        <v>0</v>
      </c>
      <c r="H29" s="82"/>
    </row>
    <row r="30" spans="1:8" ht="14.25" customHeight="1">
      <c r="A30" s="38"/>
      <c r="B30" s="2"/>
      <c r="C30" s="39"/>
      <c r="D30" s="80"/>
      <c r="E30" s="38"/>
      <c r="F30" s="41"/>
      <c r="G30" s="81">
        <f t="shared" si="0"/>
        <v>0</v>
      </c>
      <c r="H30" s="82"/>
    </row>
    <row r="31" spans="1:8" ht="14.25" customHeight="1">
      <c r="A31" s="38"/>
      <c r="B31" s="2"/>
      <c r="C31" s="39"/>
      <c r="D31" s="80"/>
      <c r="E31" s="38"/>
      <c r="F31" s="41"/>
      <c r="G31" s="81">
        <f t="shared" si="0"/>
        <v>0</v>
      </c>
      <c r="H31" s="82"/>
    </row>
    <row r="32" spans="1:8" ht="14.25" customHeight="1">
      <c r="A32" s="38"/>
      <c r="B32" s="2"/>
      <c r="C32" s="39"/>
      <c r="D32" s="80"/>
      <c r="E32" s="38"/>
      <c r="F32" s="41"/>
      <c r="G32" s="81">
        <f t="shared" si="0"/>
        <v>0</v>
      </c>
      <c r="H32" s="82"/>
    </row>
    <row r="33" spans="1:8" ht="14.25" customHeight="1">
      <c r="A33" s="38"/>
      <c r="B33" s="2"/>
      <c r="C33" s="39"/>
      <c r="D33" s="80"/>
      <c r="E33" s="38"/>
      <c r="F33" s="41"/>
      <c r="G33" s="81">
        <f t="shared" si="0"/>
        <v>0</v>
      </c>
      <c r="H33" s="82"/>
    </row>
    <row r="34" spans="1:8" ht="14.25" customHeight="1">
      <c r="A34" s="38"/>
      <c r="B34" s="2"/>
      <c r="C34" s="39"/>
      <c r="D34" s="80"/>
      <c r="E34" s="38"/>
      <c r="F34" s="41"/>
      <c r="G34" s="81">
        <f t="shared" si="0"/>
        <v>0</v>
      </c>
      <c r="H34" s="82"/>
    </row>
    <row r="35" spans="1:8" ht="14.25" customHeight="1">
      <c r="A35" s="38"/>
      <c r="B35" s="2"/>
      <c r="C35" s="39"/>
      <c r="D35" s="80"/>
      <c r="E35" s="38"/>
      <c r="F35" s="41"/>
      <c r="G35" s="81">
        <f t="shared" si="0"/>
        <v>0</v>
      </c>
      <c r="H35" s="82"/>
    </row>
    <row r="36" spans="1:8" ht="14.25" customHeight="1">
      <c r="A36" s="38"/>
      <c r="B36" s="2"/>
      <c r="C36" s="39"/>
      <c r="D36" s="80"/>
      <c r="E36" s="38"/>
      <c r="F36" s="41"/>
      <c r="G36" s="81">
        <f t="shared" si="0"/>
        <v>0</v>
      </c>
      <c r="H36" s="82"/>
    </row>
    <row r="37" spans="1:8" ht="14.25" customHeight="1">
      <c r="A37" s="38"/>
      <c r="B37" s="2"/>
      <c r="C37" s="39"/>
      <c r="D37" s="80"/>
      <c r="E37" s="38"/>
      <c r="F37" s="41"/>
      <c r="G37" s="81">
        <f t="shared" si="0"/>
        <v>0</v>
      </c>
      <c r="H37" s="82"/>
    </row>
    <row r="38" spans="1:8" ht="14.25" customHeight="1">
      <c r="A38" s="38"/>
      <c r="B38" s="2"/>
      <c r="C38" s="39"/>
      <c r="D38" s="80"/>
      <c r="E38" s="38"/>
      <c r="F38" s="41"/>
      <c r="G38" s="81">
        <f t="shared" si="0"/>
        <v>0</v>
      </c>
      <c r="H38" s="82"/>
    </row>
    <row r="39" spans="1:8" ht="14.25" customHeight="1">
      <c r="A39" s="38"/>
      <c r="B39" s="2"/>
      <c r="C39" s="39"/>
      <c r="D39" s="80"/>
      <c r="E39" s="38"/>
      <c r="F39" s="41"/>
      <c r="G39" s="81">
        <f>SUM(D39*F39)</f>
        <v>0</v>
      </c>
      <c r="H39" s="82"/>
    </row>
    <row r="40" spans="1:8" ht="14.25" customHeight="1">
      <c r="A40" s="27"/>
      <c r="B40" s="28" t="s">
        <v>13</v>
      </c>
      <c r="C40" s="27"/>
      <c r="D40" s="83"/>
      <c r="E40" s="27"/>
      <c r="F40" s="84"/>
      <c r="G40" s="85">
        <f>SUM(G1:G39)</f>
        <v>0</v>
      </c>
      <c r="H40" s="30"/>
    </row>
  </sheetData>
  <sheetProtection/>
  <printOptions horizontalCentered="1"/>
  <pageMargins left="0" right="0" top="0.3937007874015748" bottom="0" header="0" footer="0.1968503937007874"/>
  <pageSetup horizontalDpi="600" verticalDpi="600" orientation="landscape" paperSize="9" r:id="rId1"/>
  <headerFooter scaleWithDoc="0" alignWithMargins="0">
    <oddFooter xml:space="preserve">&amp;C&amp;P / &amp;N </oddFooter>
  </headerFooter>
  <ignoredErrors>
    <ignoredError sqref="G39:G40 G3:G5" emptyCellReferenc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L40"/>
  <sheetViews>
    <sheetView showZeros="0" zoomScalePageLayoutView="0" workbookViewId="0" topLeftCell="A1">
      <selection activeCell="A1" sqref="A1"/>
    </sheetView>
  </sheetViews>
  <sheetFormatPr defaultColWidth="9.00390625" defaultRowHeight="14.25" customHeight="1"/>
  <cols>
    <col min="1" max="1" width="6.75390625" style="31" customWidth="1"/>
    <col min="2" max="2" width="32.75390625" style="31" customWidth="1"/>
    <col min="3" max="3" width="27.625" style="31" customWidth="1"/>
    <col min="4" max="5" width="8.75390625" style="31" customWidth="1"/>
    <col min="6" max="6" width="16.625" style="31" customWidth="1"/>
    <col min="7" max="7" width="16.625" style="76" customWidth="1"/>
    <col min="8" max="8" width="23.50390625" style="31" customWidth="1"/>
    <col min="9" max="16384" width="9.00390625" style="31" customWidth="1"/>
  </cols>
  <sheetData>
    <row r="1" spans="1:8" ht="14.25" customHeight="1">
      <c r="A1" s="27" t="s">
        <v>5</v>
      </c>
      <c r="B1" s="28" t="s">
        <v>0</v>
      </c>
      <c r="C1" s="27" t="s">
        <v>6</v>
      </c>
      <c r="D1" s="28" t="s">
        <v>7</v>
      </c>
      <c r="E1" s="27" t="s">
        <v>1</v>
      </c>
      <c r="F1" s="28" t="s">
        <v>2</v>
      </c>
      <c r="G1" s="29" t="s">
        <v>3</v>
      </c>
      <c r="H1" s="30" t="s">
        <v>4</v>
      </c>
    </row>
    <row r="2" spans="1:8" ht="14.25" customHeight="1">
      <c r="A2" s="56">
        <v>9</v>
      </c>
      <c r="B2" s="60" t="s">
        <v>37</v>
      </c>
      <c r="C2" s="56"/>
      <c r="D2" s="77"/>
      <c r="E2" s="56"/>
      <c r="F2" s="78"/>
      <c r="G2" s="79"/>
      <c r="H2" s="68"/>
    </row>
    <row r="3" spans="1:8" ht="14.25" customHeight="1">
      <c r="A3" s="38"/>
      <c r="B3" s="2"/>
      <c r="C3" s="39"/>
      <c r="D3" s="80"/>
      <c r="E3" s="38"/>
      <c r="F3" s="41"/>
      <c r="G3" s="81"/>
      <c r="H3" s="43"/>
    </row>
    <row r="4" spans="1:8" ht="14.25" customHeight="1">
      <c r="A4" s="38"/>
      <c r="B4" s="2" t="s">
        <v>59</v>
      </c>
      <c r="C4" s="39" t="s">
        <v>95</v>
      </c>
      <c r="D4" s="80"/>
      <c r="E4" s="38" t="s">
        <v>77</v>
      </c>
      <c r="F4" s="41"/>
      <c r="G4" s="86">
        <f aca="true" t="shared" si="0" ref="G4:G39">SUM(D4*F4)</f>
        <v>0</v>
      </c>
      <c r="H4" s="101"/>
    </row>
    <row r="5" spans="1:8" ht="14.25" customHeight="1">
      <c r="A5" s="38"/>
      <c r="B5" s="2"/>
      <c r="C5" s="39" t="s">
        <v>289</v>
      </c>
      <c r="D5" s="80">
        <v>322.9</v>
      </c>
      <c r="E5" s="38" t="s">
        <v>15</v>
      </c>
      <c r="F5" s="41">
        <v>950</v>
      </c>
      <c r="G5" s="86">
        <f>SUM(D5*F5)</f>
        <v>306755</v>
      </c>
      <c r="H5" s="101"/>
    </row>
    <row r="6" spans="1:12" ht="14.25" customHeight="1">
      <c r="A6" s="38"/>
      <c r="B6" s="2"/>
      <c r="C6" s="39" t="s">
        <v>380</v>
      </c>
      <c r="D6" s="80"/>
      <c r="E6" s="38" t="s">
        <v>15</v>
      </c>
      <c r="F6" s="41">
        <v>12000</v>
      </c>
      <c r="G6" s="86">
        <f t="shared" si="0"/>
        <v>0</v>
      </c>
      <c r="H6" s="43"/>
      <c r="J6" s="144"/>
      <c r="K6" s="144"/>
      <c r="L6" s="144"/>
    </row>
    <row r="7" spans="1:12" ht="14.25" customHeight="1">
      <c r="A7" s="38"/>
      <c r="B7" s="2" t="s">
        <v>285</v>
      </c>
      <c r="C7" s="39" t="s">
        <v>286</v>
      </c>
      <c r="D7" s="80"/>
      <c r="E7" s="38" t="s">
        <v>287</v>
      </c>
      <c r="F7" s="41">
        <v>10500</v>
      </c>
      <c r="G7" s="86">
        <f>SUM(D7*F7)</f>
        <v>0</v>
      </c>
      <c r="H7" s="43"/>
      <c r="J7" s="144"/>
      <c r="K7" s="144"/>
      <c r="L7" s="144"/>
    </row>
    <row r="8" spans="1:12" ht="14.25" customHeight="1">
      <c r="A8" s="38"/>
      <c r="B8" s="2" t="s">
        <v>288</v>
      </c>
      <c r="C8" s="39"/>
      <c r="D8" s="80"/>
      <c r="E8" s="38" t="s">
        <v>287</v>
      </c>
      <c r="F8" s="41">
        <v>1200</v>
      </c>
      <c r="G8" s="86">
        <f>SUM(D8*F8)</f>
        <v>0</v>
      </c>
      <c r="H8" s="43"/>
      <c r="J8" s="144"/>
      <c r="K8" s="148"/>
      <c r="L8" s="144"/>
    </row>
    <row r="9" spans="1:12" ht="14.25" customHeight="1">
      <c r="A9" s="38"/>
      <c r="B9" s="2" t="s">
        <v>216</v>
      </c>
      <c r="C9" s="39" t="s">
        <v>215</v>
      </c>
      <c r="D9" s="80">
        <v>70.18</v>
      </c>
      <c r="E9" s="38" t="s">
        <v>15</v>
      </c>
      <c r="F9" s="41">
        <v>3500</v>
      </c>
      <c r="G9" s="86">
        <f t="shared" si="0"/>
        <v>245630.00000000003</v>
      </c>
      <c r="H9" s="99">
        <f>SUM(G4:G9)</f>
        <v>552385</v>
      </c>
      <c r="J9" s="144"/>
      <c r="K9" s="148"/>
      <c r="L9" s="144"/>
    </row>
    <row r="10" spans="1:12" ht="14.25" customHeight="1">
      <c r="A10" s="38"/>
      <c r="B10" s="2"/>
      <c r="C10" s="39"/>
      <c r="D10" s="80"/>
      <c r="E10" s="38"/>
      <c r="F10" s="41"/>
      <c r="G10" s="81">
        <f t="shared" si="0"/>
        <v>0</v>
      </c>
      <c r="H10" s="43"/>
      <c r="J10" s="144"/>
      <c r="K10" s="144"/>
      <c r="L10" s="144"/>
    </row>
    <row r="11" spans="1:12" ht="14.25" customHeight="1">
      <c r="A11" s="38"/>
      <c r="B11" s="2" t="s">
        <v>74</v>
      </c>
      <c r="C11" s="39"/>
      <c r="D11" s="80">
        <v>24.05</v>
      </c>
      <c r="E11" s="38" t="s">
        <v>26</v>
      </c>
      <c r="F11" s="41">
        <v>1200</v>
      </c>
      <c r="G11" s="81">
        <f t="shared" si="0"/>
        <v>28860</v>
      </c>
      <c r="H11" s="43"/>
      <c r="J11" s="144"/>
      <c r="K11" s="144"/>
      <c r="L11" s="144"/>
    </row>
    <row r="12" spans="1:8" ht="14.25" customHeight="1">
      <c r="A12" s="38"/>
      <c r="B12" s="2" t="s">
        <v>167</v>
      </c>
      <c r="C12" s="39"/>
      <c r="D12" s="80"/>
      <c r="E12" s="38" t="s">
        <v>65</v>
      </c>
      <c r="F12" s="41">
        <v>1200</v>
      </c>
      <c r="G12" s="81">
        <f t="shared" si="0"/>
        <v>0</v>
      </c>
      <c r="H12" s="43"/>
    </row>
    <row r="13" spans="1:8" ht="14.25" customHeight="1">
      <c r="A13" s="38"/>
      <c r="B13" s="2"/>
      <c r="C13" s="39"/>
      <c r="D13" s="80"/>
      <c r="E13" s="38"/>
      <c r="F13" s="41"/>
      <c r="G13" s="81">
        <f t="shared" si="0"/>
        <v>0</v>
      </c>
      <c r="H13" s="43"/>
    </row>
    <row r="14" spans="1:8" ht="14.25" customHeight="1">
      <c r="A14" s="38"/>
      <c r="B14" s="2"/>
      <c r="C14" s="39"/>
      <c r="D14" s="80"/>
      <c r="E14" s="38"/>
      <c r="F14" s="41"/>
      <c r="G14" s="81">
        <f t="shared" si="0"/>
        <v>0</v>
      </c>
      <c r="H14" s="43"/>
    </row>
    <row r="15" spans="1:8" ht="14.25" customHeight="1">
      <c r="A15" s="38"/>
      <c r="B15" s="2"/>
      <c r="C15" s="39"/>
      <c r="D15" s="80"/>
      <c r="E15" s="38"/>
      <c r="F15" s="41"/>
      <c r="G15" s="81">
        <f t="shared" si="0"/>
        <v>0</v>
      </c>
      <c r="H15" s="43"/>
    </row>
    <row r="16" spans="1:8" ht="14.25" customHeight="1">
      <c r="A16" s="38"/>
      <c r="B16" s="2"/>
      <c r="C16" s="39"/>
      <c r="D16" s="80"/>
      <c r="E16" s="38"/>
      <c r="F16" s="41"/>
      <c r="G16" s="81">
        <f t="shared" si="0"/>
        <v>0</v>
      </c>
      <c r="H16" s="43"/>
    </row>
    <row r="17" spans="1:8" ht="14.25" customHeight="1">
      <c r="A17" s="38"/>
      <c r="B17" s="2"/>
      <c r="C17" s="39"/>
      <c r="D17" s="80"/>
      <c r="E17" s="38"/>
      <c r="F17" s="41"/>
      <c r="G17" s="81">
        <f t="shared" si="0"/>
        <v>0</v>
      </c>
      <c r="H17" s="43"/>
    </row>
    <row r="18" spans="1:8" ht="14.25" customHeight="1">
      <c r="A18" s="38"/>
      <c r="B18" s="2"/>
      <c r="C18" s="39"/>
      <c r="D18" s="80"/>
      <c r="E18" s="38"/>
      <c r="F18" s="41"/>
      <c r="G18" s="81">
        <f t="shared" si="0"/>
        <v>0</v>
      </c>
      <c r="H18" s="43"/>
    </row>
    <row r="19" spans="1:8" ht="14.25" customHeight="1">
      <c r="A19" s="38"/>
      <c r="B19" s="2"/>
      <c r="C19" s="39"/>
      <c r="D19" s="80"/>
      <c r="E19" s="38"/>
      <c r="F19" s="41"/>
      <c r="G19" s="81">
        <f t="shared" si="0"/>
        <v>0</v>
      </c>
      <c r="H19" s="43"/>
    </row>
    <row r="20" spans="1:8" ht="14.25" customHeight="1">
      <c r="A20" s="38"/>
      <c r="B20" s="2"/>
      <c r="C20" s="39"/>
      <c r="D20" s="80"/>
      <c r="E20" s="38"/>
      <c r="F20" s="41"/>
      <c r="G20" s="81">
        <f t="shared" si="0"/>
        <v>0</v>
      </c>
      <c r="H20" s="43"/>
    </row>
    <row r="21" spans="1:8" ht="14.25" customHeight="1">
      <c r="A21" s="38"/>
      <c r="B21" s="2"/>
      <c r="C21" s="39"/>
      <c r="D21" s="80"/>
      <c r="E21" s="38"/>
      <c r="F21" s="41"/>
      <c r="G21" s="81">
        <f t="shared" si="0"/>
        <v>0</v>
      </c>
      <c r="H21" s="43"/>
    </row>
    <row r="22" spans="1:8" ht="14.25" customHeight="1">
      <c r="A22" s="38"/>
      <c r="B22" s="2"/>
      <c r="C22" s="39"/>
      <c r="D22" s="80"/>
      <c r="E22" s="38"/>
      <c r="F22" s="41"/>
      <c r="G22" s="81">
        <f t="shared" si="0"/>
        <v>0</v>
      </c>
      <c r="H22" s="82"/>
    </row>
    <row r="23" spans="1:8" ht="14.25" customHeight="1">
      <c r="A23" s="38"/>
      <c r="B23" s="2"/>
      <c r="C23" s="39"/>
      <c r="D23" s="80"/>
      <c r="E23" s="38"/>
      <c r="F23" s="41"/>
      <c r="G23" s="81">
        <f t="shared" si="0"/>
        <v>0</v>
      </c>
      <c r="H23" s="82"/>
    </row>
    <row r="24" spans="1:8" ht="14.25" customHeight="1">
      <c r="A24" s="38"/>
      <c r="B24" s="2"/>
      <c r="C24" s="39"/>
      <c r="D24" s="80"/>
      <c r="E24" s="38"/>
      <c r="F24" s="41"/>
      <c r="G24" s="81">
        <f t="shared" si="0"/>
        <v>0</v>
      </c>
      <c r="H24" s="82"/>
    </row>
    <row r="25" spans="1:8" ht="14.25" customHeight="1">
      <c r="A25" s="38"/>
      <c r="B25" s="2"/>
      <c r="C25" s="39"/>
      <c r="D25" s="80"/>
      <c r="E25" s="38"/>
      <c r="F25" s="41"/>
      <c r="G25" s="81">
        <f t="shared" si="0"/>
        <v>0</v>
      </c>
      <c r="H25" s="82"/>
    </row>
    <row r="26" spans="1:8" ht="14.25" customHeight="1">
      <c r="A26" s="38"/>
      <c r="B26" s="2"/>
      <c r="C26" s="39"/>
      <c r="D26" s="80"/>
      <c r="E26" s="38"/>
      <c r="F26" s="41"/>
      <c r="G26" s="81">
        <f t="shared" si="0"/>
        <v>0</v>
      </c>
      <c r="H26" s="82"/>
    </row>
    <row r="27" spans="1:8" ht="14.25" customHeight="1">
      <c r="A27" s="38"/>
      <c r="B27" s="2"/>
      <c r="C27" s="39"/>
      <c r="D27" s="80"/>
      <c r="E27" s="38"/>
      <c r="F27" s="41"/>
      <c r="G27" s="81">
        <f t="shared" si="0"/>
        <v>0</v>
      </c>
      <c r="H27" s="82"/>
    </row>
    <row r="28" spans="1:8" ht="14.25" customHeight="1">
      <c r="A28" s="38"/>
      <c r="B28" s="2"/>
      <c r="C28" s="39"/>
      <c r="D28" s="80"/>
      <c r="E28" s="38"/>
      <c r="F28" s="41"/>
      <c r="G28" s="81">
        <f t="shared" si="0"/>
        <v>0</v>
      </c>
      <c r="H28" s="82"/>
    </row>
    <row r="29" spans="1:8" ht="14.25" customHeight="1">
      <c r="A29" s="38"/>
      <c r="B29" s="2"/>
      <c r="C29" s="39"/>
      <c r="D29" s="80"/>
      <c r="E29" s="38"/>
      <c r="F29" s="41"/>
      <c r="G29" s="81">
        <f t="shared" si="0"/>
        <v>0</v>
      </c>
      <c r="H29" s="82"/>
    </row>
    <row r="30" spans="1:8" ht="14.25" customHeight="1">
      <c r="A30" s="38"/>
      <c r="B30" s="2"/>
      <c r="C30" s="39"/>
      <c r="D30" s="80"/>
      <c r="E30" s="38"/>
      <c r="F30" s="41"/>
      <c r="G30" s="81">
        <f t="shared" si="0"/>
        <v>0</v>
      </c>
      <c r="H30" s="82"/>
    </row>
    <row r="31" spans="1:8" ht="14.25" customHeight="1">
      <c r="A31" s="38"/>
      <c r="B31" s="2"/>
      <c r="C31" s="39"/>
      <c r="D31" s="80"/>
      <c r="E31" s="38"/>
      <c r="F31" s="41"/>
      <c r="G31" s="81">
        <f t="shared" si="0"/>
        <v>0</v>
      </c>
      <c r="H31" s="82"/>
    </row>
    <row r="32" spans="1:8" ht="14.25" customHeight="1">
      <c r="A32" s="38"/>
      <c r="B32" s="2"/>
      <c r="C32" s="39"/>
      <c r="D32" s="80"/>
      <c r="E32" s="38"/>
      <c r="F32" s="41"/>
      <c r="G32" s="81">
        <f t="shared" si="0"/>
        <v>0</v>
      </c>
      <c r="H32" s="82"/>
    </row>
    <row r="33" spans="1:8" ht="14.25" customHeight="1">
      <c r="A33" s="38"/>
      <c r="B33" s="2"/>
      <c r="C33" s="39"/>
      <c r="D33" s="80"/>
      <c r="E33" s="38"/>
      <c r="F33" s="41"/>
      <c r="G33" s="81">
        <f t="shared" si="0"/>
        <v>0</v>
      </c>
      <c r="H33" s="82"/>
    </row>
    <row r="34" spans="1:8" ht="14.25" customHeight="1">
      <c r="A34" s="38"/>
      <c r="B34" s="2"/>
      <c r="C34" s="39"/>
      <c r="D34" s="80"/>
      <c r="E34" s="38"/>
      <c r="F34" s="41"/>
      <c r="G34" s="81">
        <f t="shared" si="0"/>
        <v>0</v>
      </c>
      <c r="H34" s="82"/>
    </row>
    <row r="35" spans="1:8" ht="14.25" customHeight="1">
      <c r="A35" s="38"/>
      <c r="B35" s="2"/>
      <c r="C35" s="39"/>
      <c r="D35" s="80"/>
      <c r="E35" s="38"/>
      <c r="F35" s="41"/>
      <c r="G35" s="81">
        <f t="shared" si="0"/>
        <v>0</v>
      </c>
      <c r="H35" s="82"/>
    </row>
    <row r="36" spans="1:8" ht="14.25" customHeight="1">
      <c r="A36" s="38"/>
      <c r="B36" s="2"/>
      <c r="C36" s="39"/>
      <c r="D36" s="80"/>
      <c r="E36" s="38"/>
      <c r="F36" s="41"/>
      <c r="G36" s="81">
        <f t="shared" si="0"/>
        <v>0</v>
      </c>
      <c r="H36" s="82"/>
    </row>
    <row r="37" spans="1:8" ht="14.25" customHeight="1">
      <c r="A37" s="38"/>
      <c r="B37" s="2"/>
      <c r="C37" s="39"/>
      <c r="D37" s="80"/>
      <c r="E37" s="38"/>
      <c r="F37" s="41"/>
      <c r="G37" s="81">
        <f t="shared" si="0"/>
        <v>0</v>
      </c>
      <c r="H37" s="82"/>
    </row>
    <row r="38" spans="1:8" ht="14.25" customHeight="1">
      <c r="A38" s="38"/>
      <c r="B38" s="2"/>
      <c r="C38" s="39"/>
      <c r="D38" s="80"/>
      <c r="E38" s="38"/>
      <c r="F38" s="41"/>
      <c r="G38" s="81">
        <f t="shared" si="0"/>
        <v>0</v>
      </c>
      <c r="H38" s="82"/>
    </row>
    <row r="39" spans="1:8" ht="14.25" customHeight="1">
      <c r="A39" s="38"/>
      <c r="B39" s="2"/>
      <c r="C39" s="39"/>
      <c r="D39" s="80"/>
      <c r="E39" s="38"/>
      <c r="F39" s="41"/>
      <c r="G39" s="81">
        <f t="shared" si="0"/>
        <v>0</v>
      </c>
      <c r="H39" s="82"/>
    </row>
    <row r="40" spans="1:8" ht="14.25" customHeight="1">
      <c r="A40" s="27"/>
      <c r="B40" s="28" t="s">
        <v>13</v>
      </c>
      <c r="C40" s="27"/>
      <c r="D40" s="83"/>
      <c r="E40" s="27"/>
      <c r="F40" s="84"/>
      <c r="G40" s="85">
        <f>SUM(G1:G39)</f>
        <v>581245</v>
      </c>
      <c r="H40" s="30"/>
    </row>
  </sheetData>
  <sheetProtection/>
  <printOptions horizontalCentered="1"/>
  <pageMargins left="0" right="0" top="0.3937007874015748" bottom="0" header="0" footer="0.1968503937007874"/>
  <pageSetup horizontalDpi="600" verticalDpi="600" orientation="landscape" paperSize="9" r:id="rId1"/>
  <headerFooter scaleWithDoc="0" alignWithMargins="0">
    <oddFooter xml:space="preserve">&amp;C&amp;P / &amp;N </oddFooter>
  </headerFooter>
  <ignoredErrors>
    <ignoredError sqref="G3:G4 G39:G40" emptyCellReference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H40"/>
  <sheetViews>
    <sheetView showZeros="0" zoomScalePageLayoutView="0" workbookViewId="0" topLeftCell="A4">
      <selection activeCell="D30" sqref="D30"/>
    </sheetView>
  </sheetViews>
  <sheetFormatPr defaultColWidth="9.00390625" defaultRowHeight="14.25" customHeight="1"/>
  <cols>
    <col min="1" max="1" width="6.75390625" style="31" customWidth="1"/>
    <col min="2" max="2" width="32.75390625" style="31" customWidth="1"/>
    <col min="3" max="3" width="27.625" style="31" customWidth="1"/>
    <col min="4" max="5" width="8.75390625" style="31" customWidth="1"/>
    <col min="6" max="6" width="16.625" style="31" customWidth="1"/>
    <col min="7" max="7" width="16.625" style="76" customWidth="1"/>
    <col min="8" max="8" width="23.50390625" style="31" customWidth="1"/>
    <col min="9" max="16384" width="9.00390625" style="31" customWidth="1"/>
  </cols>
  <sheetData>
    <row r="1" spans="1:8" ht="14.25" customHeight="1">
      <c r="A1" s="27" t="s">
        <v>5</v>
      </c>
      <c r="B1" s="28" t="s">
        <v>0</v>
      </c>
      <c r="C1" s="27" t="s">
        <v>6</v>
      </c>
      <c r="D1" s="28" t="s">
        <v>7</v>
      </c>
      <c r="E1" s="27" t="s">
        <v>1</v>
      </c>
      <c r="F1" s="28" t="s">
        <v>2</v>
      </c>
      <c r="G1" s="29" t="s">
        <v>3</v>
      </c>
      <c r="H1" s="30" t="s">
        <v>4</v>
      </c>
    </row>
    <row r="2" spans="1:8" ht="14.25" customHeight="1">
      <c r="A2" s="56">
        <v>10</v>
      </c>
      <c r="B2" s="60" t="s">
        <v>127</v>
      </c>
      <c r="C2" s="56"/>
      <c r="D2" s="77"/>
      <c r="E2" s="56"/>
      <c r="F2" s="78"/>
      <c r="G2" s="79"/>
      <c r="H2" s="68"/>
    </row>
    <row r="3" spans="1:8" ht="14.25" customHeight="1">
      <c r="A3" s="38"/>
      <c r="B3" s="2"/>
      <c r="C3" s="39"/>
      <c r="D3" s="80"/>
      <c r="E3" s="38"/>
      <c r="F3" s="41"/>
      <c r="G3" s="81"/>
      <c r="H3" s="43"/>
    </row>
    <row r="4" spans="1:8" ht="14.25" customHeight="1">
      <c r="A4" s="38"/>
      <c r="B4" s="2"/>
      <c r="C4" s="39"/>
      <c r="D4" s="80"/>
      <c r="E4" s="38"/>
      <c r="F4" s="41"/>
      <c r="G4" s="81">
        <f aca="true" t="shared" si="0" ref="G4:G38">SUM(D4*F4)</f>
        <v>0</v>
      </c>
      <c r="H4" s="43"/>
    </row>
    <row r="5" spans="1:8" ht="14.25" customHeight="1">
      <c r="A5" s="38"/>
      <c r="B5" s="2"/>
      <c r="C5" s="39"/>
      <c r="D5" s="80"/>
      <c r="E5" s="38"/>
      <c r="F5" s="41"/>
      <c r="G5" s="81">
        <f t="shared" si="0"/>
        <v>0</v>
      </c>
      <c r="H5" s="43"/>
    </row>
    <row r="6" spans="1:8" ht="14.25" customHeight="1">
      <c r="A6" s="38"/>
      <c r="B6" s="2"/>
      <c r="C6" s="39"/>
      <c r="D6" s="80"/>
      <c r="E6" s="38"/>
      <c r="F6" s="41"/>
      <c r="G6" s="81">
        <f t="shared" si="0"/>
        <v>0</v>
      </c>
      <c r="H6" s="43"/>
    </row>
    <row r="7" spans="1:8" ht="14.25" customHeight="1">
      <c r="A7" s="38"/>
      <c r="B7" s="2"/>
      <c r="C7" s="39"/>
      <c r="D7" s="80"/>
      <c r="E7" s="38"/>
      <c r="F7" s="41"/>
      <c r="G7" s="81">
        <f t="shared" si="0"/>
        <v>0</v>
      </c>
      <c r="H7" s="43"/>
    </row>
    <row r="8" spans="1:8" ht="14.25" customHeight="1">
      <c r="A8" s="38"/>
      <c r="B8" s="2"/>
      <c r="C8" s="39"/>
      <c r="D8" s="80"/>
      <c r="E8" s="38"/>
      <c r="F8" s="41"/>
      <c r="G8" s="81">
        <f t="shared" si="0"/>
        <v>0</v>
      </c>
      <c r="H8" s="43"/>
    </row>
    <row r="9" spans="1:8" ht="14.25" customHeight="1">
      <c r="A9" s="38"/>
      <c r="B9" s="2"/>
      <c r="C9" s="39"/>
      <c r="D9" s="80"/>
      <c r="E9" s="38"/>
      <c r="F9" s="41"/>
      <c r="G9" s="81">
        <f t="shared" si="0"/>
        <v>0</v>
      </c>
      <c r="H9" s="43"/>
    </row>
    <row r="10" spans="1:8" ht="14.25" customHeight="1">
      <c r="A10" s="38"/>
      <c r="B10" s="2"/>
      <c r="C10" s="39"/>
      <c r="D10" s="80"/>
      <c r="E10" s="38"/>
      <c r="F10" s="41"/>
      <c r="G10" s="81">
        <f t="shared" si="0"/>
        <v>0</v>
      </c>
      <c r="H10" s="43"/>
    </row>
    <row r="11" spans="1:8" ht="14.25" customHeight="1">
      <c r="A11" s="38"/>
      <c r="B11" s="2"/>
      <c r="C11" s="39"/>
      <c r="D11" s="80"/>
      <c r="E11" s="38"/>
      <c r="F11" s="41"/>
      <c r="G11" s="81">
        <f t="shared" si="0"/>
        <v>0</v>
      </c>
      <c r="H11" s="43"/>
    </row>
    <row r="12" spans="1:8" ht="14.25" customHeight="1">
      <c r="A12" s="38"/>
      <c r="B12" s="2"/>
      <c r="C12" s="39"/>
      <c r="D12" s="80"/>
      <c r="E12" s="38"/>
      <c r="F12" s="41"/>
      <c r="G12" s="81">
        <f t="shared" si="0"/>
        <v>0</v>
      </c>
      <c r="H12" s="43"/>
    </row>
    <row r="13" spans="1:8" ht="14.25" customHeight="1">
      <c r="A13" s="38"/>
      <c r="B13" s="2"/>
      <c r="C13" s="39"/>
      <c r="D13" s="80"/>
      <c r="E13" s="38"/>
      <c r="F13" s="41"/>
      <c r="G13" s="81">
        <f t="shared" si="0"/>
        <v>0</v>
      </c>
      <c r="H13" s="43"/>
    </row>
    <row r="14" spans="1:8" ht="14.25" customHeight="1">
      <c r="A14" s="38"/>
      <c r="B14" s="2"/>
      <c r="C14" s="39"/>
      <c r="D14" s="80"/>
      <c r="E14" s="38"/>
      <c r="F14" s="41"/>
      <c r="G14" s="81">
        <f t="shared" si="0"/>
        <v>0</v>
      </c>
      <c r="H14" s="43"/>
    </row>
    <row r="15" spans="1:8" ht="14.25" customHeight="1">
      <c r="A15" s="38"/>
      <c r="B15" s="2"/>
      <c r="C15" s="39"/>
      <c r="D15" s="80"/>
      <c r="E15" s="38"/>
      <c r="F15" s="41"/>
      <c r="G15" s="81">
        <f t="shared" si="0"/>
        <v>0</v>
      </c>
      <c r="H15" s="43"/>
    </row>
    <row r="16" spans="1:8" ht="14.25" customHeight="1">
      <c r="A16" s="38"/>
      <c r="B16" s="2"/>
      <c r="C16" s="39"/>
      <c r="D16" s="80"/>
      <c r="E16" s="38"/>
      <c r="F16" s="41"/>
      <c r="G16" s="81">
        <f t="shared" si="0"/>
        <v>0</v>
      </c>
      <c r="H16" s="43"/>
    </row>
    <row r="17" spans="1:8" ht="14.25" customHeight="1">
      <c r="A17" s="38"/>
      <c r="B17" s="2"/>
      <c r="C17" s="39"/>
      <c r="D17" s="80"/>
      <c r="E17" s="38"/>
      <c r="F17" s="41"/>
      <c r="G17" s="81">
        <f t="shared" si="0"/>
        <v>0</v>
      </c>
      <c r="H17" s="43"/>
    </row>
    <row r="18" spans="1:8" ht="14.25" customHeight="1">
      <c r="A18" s="38"/>
      <c r="B18" s="2"/>
      <c r="C18" s="39"/>
      <c r="D18" s="80"/>
      <c r="E18" s="38"/>
      <c r="F18" s="41"/>
      <c r="G18" s="81">
        <f t="shared" si="0"/>
        <v>0</v>
      </c>
      <c r="H18" s="43"/>
    </row>
    <row r="19" spans="1:8" ht="14.25" customHeight="1">
      <c r="A19" s="38"/>
      <c r="B19" s="2"/>
      <c r="C19" s="39"/>
      <c r="D19" s="80"/>
      <c r="E19" s="38"/>
      <c r="F19" s="41"/>
      <c r="G19" s="81">
        <f t="shared" si="0"/>
        <v>0</v>
      </c>
      <c r="H19" s="43"/>
    </row>
    <row r="20" spans="1:8" ht="14.25" customHeight="1">
      <c r="A20" s="38"/>
      <c r="B20" s="2"/>
      <c r="C20" s="39"/>
      <c r="D20" s="80"/>
      <c r="E20" s="38"/>
      <c r="F20" s="41"/>
      <c r="G20" s="81">
        <f t="shared" si="0"/>
        <v>0</v>
      </c>
      <c r="H20" s="43"/>
    </row>
    <row r="21" spans="1:8" ht="14.25" customHeight="1">
      <c r="A21" s="38"/>
      <c r="B21" s="2"/>
      <c r="C21" s="39"/>
      <c r="D21" s="80"/>
      <c r="E21" s="38"/>
      <c r="F21" s="41"/>
      <c r="G21" s="81">
        <f t="shared" si="0"/>
        <v>0</v>
      </c>
      <c r="H21" s="43"/>
    </row>
    <row r="22" spans="1:8" ht="14.25" customHeight="1">
      <c r="A22" s="38"/>
      <c r="B22" s="2"/>
      <c r="C22" s="39"/>
      <c r="D22" s="80"/>
      <c r="E22" s="38"/>
      <c r="F22" s="41"/>
      <c r="G22" s="81">
        <f t="shared" si="0"/>
        <v>0</v>
      </c>
      <c r="H22" s="82"/>
    </row>
    <row r="23" spans="1:8" ht="14.25" customHeight="1">
      <c r="A23" s="38"/>
      <c r="B23" s="2"/>
      <c r="C23" s="39"/>
      <c r="D23" s="80"/>
      <c r="E23" s="38"/>
      <c r="F23" s="41"/>
      <c r="G23" s="81">
        <f t="shared" si="0"/>
        <v>0</v>
      </c>
      <c r="H23" s="82"/>
    </row>
    <row r="24" spans="1:8" ht="14.25" customHeight="1">
      <c r="A24" s="38"/>
      <c r="B24" s="2"/>
      <c r="C24" s="39"/>
      <c r="D24" s="80"/>
      <c r="E24" s="38"/>
      <c r="F24" s="41"/>
      <c r="G24" s="81">
        <f t="shared" si="0"/>
        <v>0</v>
      </c>
      <c r="H24" s="82"/>
    </row>
    <row r="25" spans="1:8" ht="14.25" customHeight="1">
      <c r="A25" s="38"/>
      <c r="B25" s="2"/>
      <c r="C25" s="39"/>
      <c r="D25" s="80"/>
      <c r="E25" s="38"/>
      <c r="F25" s="41"/>
      <c r="G25" s="81">
        <f t="shared" si="0"/>
        <v>0</v>
      </c>
      <c r="H25" s="82"/>
    </row>
    <row r="26" spans="1:8" ht="14.25" customHeight="1">
      <c r="A26" s="38"/>
      <c r="B26" s="2"/>
      <c r="C26" s="39"/>
      <c r="D26" s="80"/>
      <c r="E26" s="38"/>
      <c r="F26" s="41"/>
      <c r="G26" s="81">
        <f t="shared" si="0"/>
        <v>0</v>
      </c>
      <c r="H26" s="82"/>
    </row>
    <row r="27" spans="1:8" ht="14.25" customHeight="1">
      <c r="A27" s="38"/>
      <c r="B27" s="2"/>
      <c r="C27" s="39"/>
      <c r="D27" s="80"/>
      <c r="E27" s="38"/>
      <c r="F27" s="41"/>
      <c r="G27" s="81">
        <f t="shared" si="0"/>
        <v>0</v>
      </c>
      <c r="H27" s="82"/>
    </row>
    <row r="28" spans="1:8" ht="14.25" customHeight="1">
      <c r="A28" s="38"/>
      <c r="B28" s="2"/>
      <c r="C28" s="39"/>
      <c r="D28" s="80"/>
      <c r="E28" s="38"/>
      <c r="F28" s="41"/>
      <c r="G28" s="81">
        <f t="shared" si="0"/>
        <v>0</v>
      </c>
      <c r="H28" s="82"/>
    </row>
    <row r="29" spans="1:8" ht="14.25" customHeight="1">
      <c r="A29" s="38"/>
      <c r="B29" s="2"/>
      <c r="C29" s="39"/>
      <c r="D29" s="80"/>
      <c r="E29" s="38"/>
      <c r="F29" s="41"/>
      <c r="G29" s="81">
        <f t="shared" si="0"/>
        <v>0</v>
      </c>
      <c r="H29" s="82"/>
    </row>
    <row r="30" spans="1:8" ht="14.25" customHeight="1">
      <c r="A30" s="38"/>
      <c r="B30" s="2"/>
      <c r="C30" s="39"/>
      <c r="D30" s="80"/>
      <c r="E30" s="38"/>
      <c r="F30" s="41"/>
      <c r="G30" s="81">
        <f t="shared" si="0"/>
        <v>0</v>
      </c>
      <c r="H30" s="82"/>
    </row>
    <row r="31" spans="1:8" ht="14.25" customHeight="1">
      <c r="A31" s="38"/>
      <c r="B31" s="2"/>
      <c r="C31" s="39"/>
      <c r="D31" s="80"/>
      <c r="E31" s="38"/>
      <c r="F31" s="41"/>
      <c r="G31" s="81">
        <f t="shared" si="0"/>
        <v>0</v>
      </c>
      <c r="H31" s="82"/>
    </row>
    <row r="32" spans="1:8" ht="14.25" customHeight="1">
      <c r="A32" s="38"/>
      <c r="B32" s="2"/>
      <c r="C32" s="39"/>
      <c r="D32" s="80"/>
      <c r="E32" s="38"/>
      <c r="F32" s="41"/>
      <c r="G32" s="81">
        <f t="shared" si="0"/>
        <v>0</v>
      </c>
      <c r="H32" s="82"/>
    </row>
    <row r="33" spans="1:8" ht="14.25" customHeight="1">
      <c r="A33" s="38"/>
      <c r="B33" s="2"/>
      <c r="C33" s="39"/>
      <c r="D33" s="80"/>
      <c r="E33" s="38"/>
      <c r="F33" s="41"/>
      <c r="G33" s="81">
        <f t="shared" si="0"/>
        <v>0</v>
      </c>
      <c r="H33" s="82"/>
    </row>
    <row r="34" spans="1:8" ht="14.25" customHeight="1">
      <c r="A34" s="38"/>
      <c r="B34" s="2"/>
      <c r="C34" s="39"/>
      <c r="D34" s="80"/>
      <c r="E34" s="38"/>
      <c r="F34" s="41"/>
      <c r="G34" s="81">
        <f t="shared" si="0"/>
        <v>0</v>
      </c>
      <c r="H34" s="82"/>
    </row>
    <row r="35" spans="1:8" ht="14.25" customHeight="1">
      <c r="A35" s="38"/>
      <c r="B35" s="2"/>
      <c r="C35" s="39"/>
      <c r="D35" s="80"/>
      <c r="E35" s="38"/>
      <c r="F35" s="41"/>
      <c r="G35" s="81">
        <f t="shared" si="0"/>
        <v>0</v>
      </c>
      <c r="H35" s="82"/>
    </row>
    <row r="36" spans="1:8" ht="14.25" customHeight="1">
      <c r="A36" s="38"/>
      <c r="B36" s="2"/>
      <c r="C36" s="39"/>
      <c r="D36" s="80"/>
      <c r="E36" s="38"/>
      <c r="F36" s="41"/>
      <c r="G36" s="81">
        <f t="shared" si="0"/>
        <v>0</v>
      </c>
      <c r="H36" s="82"/>
    </row>
    <row r="37" spans="1:8" ht="14.25" customHeight="1">
      <c r="A37" s="38"/>
      <c r="B37" s="2"/>
      <c r="C37" s="39"/>
      <c r="D37" s="80"/>
      <c r="E37" s="38"/>
      <c r="F37" s="41"/>
      <c r="G37" s="81">
        <f t="shared" si="0"/>
        <v>0</v>
      </c>
      <c r="H37" s="82"/>
    </row>
    <row r="38" spans="1:8" ht="14.25" customHeight="1">
      <c r="A38" s="38"/>
      <c r="B38" s="2"/>
      <c r="C38" s="39"/>
      <c r="D38" s="80"/>
      <c r="E38" s="38"/>
      <c r="F38" s="41"/>
      <c r="G38" s="81">
        <f t="shared" si="0"/>
        <v>0</v>
      </c>
      <c r="H38" s="82"/>
    </row>
    <row r="39" spans="1:8" ht="14.25" customHeight="1">
      <c r="A39" s="38"/>
      <c r="B39" s="2"/>
      <c r="C39" s="39"/>
      <c r="D39" s="80"/>
      <c r="E39" s="38"/>
      <c r="F39" s="41"/>
      <c r="G39" s="81">
        <f>SUM(D39*F39)</f>
        <v>0</v>
      </c>
      <c r="H39" s="82"/>
    </row>
    <row r="40" spans="1:8" ht="14.25" customHeight="1">
      <c r="A40" s="27"/>
      <c r="B40" s="28" t="s">
        <v>13</v>
      </c>
      <c r="C40" s="27"/>
      <c r="D40" s="83"/>
      <c r="E40" s="27"/>
      <c r="F40" s="84"/>
      <c r="G40" s="85">
        <f>SUM(G1:G39)</f>
        <v>0</v>
      </c>
      <c r="H40" s="30"/>
    </row>
  </sheetData>
  <sheetProtection/>
  <printOptions horizontalCentered="1"/>
  <pageMargins left="0" right="0" top="0.3937007874015748" bottom="0" header="0" footer="0.1968503937007874"/>
  <pageSetup horizontalDpi="600" verticalDpi="600" orientation="landscape" paperSize="9" r:id="rId1"/>
  <headerFooter scaleWithDoc="0" alignWithMargins="0">
    <oddFooter xml:space="preserve">&amp;C&amp;P / &amp;N </oddFooter>
  </headerFooter>
  <ignoredErrors>
    <ignoredError sqref="G40 G3:G4 G39" emptyCellReference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K81"/>
  <sheetViews>
    <sheetView showZeros="0" zoomScalePageLayoutView="0" workbookViewId="0" topLeftCell="A103">
      <selection activeCell="A1" sqref="A1"/>
    </sheetView>
  </sheetViews>
  <sheetFormatPr defaultColWidth="9.00390625" defaultRowHeight="14.25" customHeight="1"/>
  <cols>
    <col min="1" max="1" width="6.75390625" style="31" customWidth="1"/>
    <col min="2" max="2" width="32.75390625" style="31" customWidth="1"/>
    <col min="3" max="3" width="27.625" style="31" customWidth="1"/>
    <col min="4" max="5" width="8.75390625" style="31" customWidth="1"/>
    <col min="6" max="6" width="16.625" style="31" customWidth="1"/>
    <col min="7" max="7" width="16.625" style="76" customWidth="1"/>
    <col min="8" max="8" width="23.50390625" style="31" customWidth="1"/>
    <col min="9" max="16384" width="9.00390625" style="31" customWidth="1"/>
  </cols>
  <sheetData>
    <row r="1" spans="1:8" ht="14.25" customHeight="1">
      <c r="A1" s="27" t="s">
        <v>5</v>
      </c>
      <c r="B1" s="28" t="s">
        <v>0</v>
      </c>
      <c r="C1" s="27" t="s">
        <v>6</v>
      </c>
      <c r="D1" s="28" t="s">
        <v>7</v>
      </c>
      <c r="E1" s="27" t="s">
        <v>1</v>
      </c>
      <c r="F1" s="28" t="s">
        <v>2</v>
      </c>
      <c r="G1" s="29" t="s">
        <v>3</v>
      </c>
      <c r="H1" s="30" t="s">
        <v>4</v>
      </c>
    </row>
    <row r="2" spans="1:8" ht="14.25" customHeight="1">
      <c r="A2" s="56">
        <v>11</v>
      </c>
      <c r="B2" s="60" t="s">
        <v>112</v>
      </c>
      <c r="C2" s="56"/>
      <c r="D2" s="77"/>
      <c r="E2" s="56"/>
      <c r="F2" s="78"/>
      <c r="G2" s="79"/>
      <c r="H2" s="68"/>
    </row>
    <row r="3" spans="1:8" ht="14.25" customHeight="1">
      <c r="A3" s="38"/>
      <c r="B3" s="2"/>
      <c r="C3" s="39"/>
      <c r="D3" s="80"/>
      <c r="E3" s="38"/>
      <c r="F3" s="41"/>
      <c r="G3" s="81"/>
      <c r="H3" s="43"/>
    </row>
    <row r="4" spans="1:8" ht="14.25" customHeight="1">
      <c r="A4" s="38"/>
      <c r="B4" s="2" t="s">
        <v>115</v>
      </c>
      <c r="C4" s="39"/>
      <c r="D4" s="80">
        <v>1</v>
      </c>
      <c r="E4" s="38" t="s">
        <v>10</v>
      </c>
      <c r="F4" s="41">
        <v>180000</v>
      </c>
      <c r="G4" s="81">
        <f aca="true" t="shared" si="0" ref="G4:G41">SUM(D4*F4)</f>
        <v>180000</v>
      </c>
      <c r="H4" s="43"/>
    </row>
    <row r="5" spans="1:8" ht="14.25" customHeight="1">
      <c r="A5" s="38"/>
      <c r="B5" s="2" t="s">
        <v>114</v>
      </c>
      <c r="C5" s="39"/>
      <c r="D5" s="80">
        <v>1</v>
      </c>
      <c r="E5" s="38" t="s">
        <v>10</v>
      </c>
      <c r="F5" s="41">
        <v>60000</v>
      </c>
      <c r="G5" s="81">
        <f t="shared" si="0"/>
        <v>60000</v>
      </c>
      <c r="H5" s="43"/>
    </row>
    <row r="6" spans="1:8" ht="14.25" customHeight="1">
      <c r="A6" s="38"/>
      <c r="B6" s="2" t="s">
        <v>113</v>
      </c>
      <c r="C6" s="39"/>
      <c r="D6" s="80"/>
      <c r="E6" s="38" t="s">
        <v>10</v>
      </c>
      <c r="F6" s="41"/>
      <c r="G6" s="81">
        <f t="shared" si="0"/>
        <v>0</v>
      </c>
      <c r="H6" s="43"/>
    </row>
    <row r="7" spans="1:8" ht="14.25" customHeight="1">
      <c r="A7" s="38"/>
      <c r="B7" s="2" t="s">
        <v>122</v>
      </c>
      <c r="C7" s="39"/>
      <c r="D7" s="80"/>
      <c r="E7" s="38" t="s">
        <v>10</v>
      </c>
      <c r="F7" s="41"/>
      <c r="G7" s="81">
        <f t="shared" si="0"/>
        <v>0</v>
      </c>
      <c r="H7" s="43"/>
    </row>
    <row r="8" spans="1:8" ht="14.25" customHeight="1">
      <c r="A8" s="38"/>
      <c r="B8" s="2" t="s">
        <v>244</v>
      </c>
      <c r="C8" s="39"/>
      <c r="D8" s="80"/>
      <c r="E8" s="38" t="s">
        <v>10</v>
      </c>
      <c r="F8" s="41"/>
      <c r="G8" s="81">
        <f t="shared" si="0"/>
        <v>0</v>
      </c>
      <c r="H8" s="43"/>
    </row>
    <row r="9" spans="1:8" ht="14.25" customHeight="1">
      <c r="A9" s="38"/>
      <c r="B9" s="2" t="s">
        <v>245</v>
      </c>
      <c r="C9" s="39" t="s">
        <v>17</v>
      </c>
      <c r="D9" s="80">
        <v>1</v>
      </c>
      <c r="E9" s="38" t="s">
        <v>10</v>
      </c>
      <c r="F9" s="41">
        <v>17000</v>
      </c>
      <c r="G9" s="86">
        <f t="shared" si="0"/>
        <v>17000</v>
      </c>
      <c r="H9" s="82"/>
    </row>
    <row r="10" spans="1:8" ht="14.25" customHeight="1">
      <c r="A10" s="38"/>
      <c r="B10" s="2"/>
      <c r="C10" s="39" t="s">
        <v>46</v>
      </c>
      <c r="D10" s="80">
        <v>1</v>
      </c>
      <c r="E10" s="38" t="s">
        <v>10</v>
      </c>
      <c r="F10" s="41">
        <v>20000</v>
      </c>
      <c r="G10" s="86">
        <f t="shared" si="0"/>
        <v>20000</v>
      </c>
      <c r="H10" s="43"/>
    </row>
    <row r="11" spans="1:11" ht="14.25" customHeight="1">
      <c r="A11" s="38"/>
      <c r="B11" s="2"/>
      <c r="C11" s="39" t="s">
        <v>261</v>
      </c>
      <c r="D11" s="80">
        <v>1</v>
      </c>
      <c r="E11" s="38" t="s">
        <v>21</v>
      </c>
      <c r="F11" s="41">
        <v>168000</v>
      </c>
      <c r="G11" s="86">
        <f t="shared" si="0"/>
        <v>168000</v>
      </c>
      <c r="H11" s="98" t="s">
        <v>266</v>
      </c>
      <c r="J11" s="202"/>
      <c r="K11" s="202"/>
    </row>
    <row r="12" spans="1:8" ht="14.25" customHeight="1">
      <c r="A12" s="38"/>
      <c r="B12" s="2"/>
      <c r="C12" s="39" t="s">
        <v>246</v>
      </c>
      <c r="D12" s="80">
        <v>1</v>
      </c>
      <c r="E12" s="38" t="s">
        <v>10</v>
      </c>
      <c r="F12" s="41">
        <v>25000</v>
      </c>
      <c r="G12" s="86">
        <f t="shared" si="0"/>
        <v>25000</v>
      </c>
      <c r="H12" s="99">
        <f>SUM(G9:G12)</f>
        <v>230000</v>
      </c>
    </row>
    <row r="13" spans="1:8" ht="14.25" customHeight="1">
      <c r="A13" s="38"/>
      <c r="B13" s="2" t="s">
        <v>247</v>
      </c>
      <c r="C13" s="39"/>
      <c r="D13" s="80"/>
      <c r="E13" s="38" t="s">
        <v>10</v>
      </c>
      <c r="F13" s="41"/>
      <c r="G13" s="81">
        <f t="shared" si="0"/>
        <v>0</v>
      </c>
      <c r="H13" s="43"/>
    </row>
    <row r="14" spans="1:8" ht="14.25" customHeight="1">
      <c r="A14" s="38"/>
      <c r="B14" s="2" t="s">
        <v>248</v>
      </c>
      <c r="C14" s="39"/>
      <c r="D14" s="80"/>
      <c r="E14" s="38" t="s">
        <v>10</v>
      </c>
      <c r="F14" s="41">
        <v>30000</v>
      </c>
      <c r="G14" s="81">
        <f t="shared" si="0"/>
        <v>0</v>
      </c>
      <c r="H14" s="82"/>
    </row>
    <row r="15" spans="1:8" ht="14.25" customHeight="1">
      <c r="A15" s="38"/>
      <c r="B15" s="2" t="s">
        <v>92</v>
      </c>
      <c r="C15" s="39" t="s">
        <v>258</v>
      </c>
      <c r="D15" s="80">
        <v>1</v>
      </c>
      <c r="E15" s="38" t="s">
        <v>229</v>
      </c>
      <c r="F15" s="41">
        <v>58000</v>
      </c>
      <c r="G15" s="81">
        <f t="shared" si="0"/>
        <v>58000</v>
      </c>
      <c r="H15" s="82"/>
    </row>
    <row r="16" spans="1:8" ht="14.25" customHeight="1">
      <c r="A16" s="38"/>
      <c r="B16" s="2" t="s">
        <v>249</v>
      </c>
      <c r="C16" s="39"/>
      <c r="D16" s="80"/>
      <c r="E16" s="38" t="s">
        <v>10</v>
      </c>
      <c r="F16" s="41"/>
      <c r="G16" s="81">
        <f t="shared" si="0"/>
        <v>0</v>
      </c>
      <c r="H16" s="82"/>
    </row>
    <row r="17" spans="1:8" ht="14.25" customHeight="1">
      <c r="A17" s="38"/>
      <c r="B17" s="2" t="s">
        <v>108</v>
      </c>
      <c r="C17" s="39"/>
      <c r="D17" s="80"/>
      <c r="E17" s="38" t="s">
        <v>10</v>
      </c>
      <c r="F17" s="41"/>
      <c r="G17" s="81">
        <f t="shared" si="0"/>
        <v>0</v>
      </c>
      <c r="H17" s="43"/>
    </row>
    <row r="18" spans="1:8" ht="14.25" customHeight="1">
      <c r="A18" s="38"/>
      <c r="B18" s="2" t="s">
        <v>117</v>
      </c>
      <c r="C18" s="39"/>
      <c r="D18" s="80"/>
      <c r="E18" s="38" t="s">
        <v>10</v>
      </c>
      <c r="F18" s="41"/>
      <c r="G18" s="81">
        <f t="shared" si="0"/>
        <v>0</v>
      </c>
      <c r="H18" s="43"/>
    </row>
    <row r="19" spans="1:8" ht="14.25" customHeight="1">
      <c r="A19" s="38"/>
      <c r="B19" s="2" t="s">
        <v>116</v>
      </c>
      <c r="C19" s="39"/>
      <c r="D19" s="80">
        <v>33.3</v>
      </c>
      <c r="E19" s="38" t="s">
        <v>78</v>
      </c>
      <c r="F19" s="41">
        <v>3000</v>
      </c>
      <c r="G19" s="81">
        <f t="shared" si="0"/>
        <v>99899.99999999999</v>
      </c>
      <c r="H19" s="43"/>
    </row>
    <row r="20" spans="1:8" ht="14.25" customHeight="1">
      <c r="A20" s="38"/>
      <c r="B20" s="2"/>
      <c r="C20" s="39"/>
      <c r="D20" s="80"/>
      <c r="E20" s="38"/>
      <c r="F20" s="41"/>
      <c r="G20" s="81">
        <f t="shared" si="0"/>
        <v>0</v>
      </c>
      <c r="H20" s="43"/>
    </row>
    <row r="21" spans="1:8" ht="14.25" customHeight="1">
      <c r="A21" s="38"/>
      <c r="B21" s="2" t="s">
        <v>255</v>
      </c>
      <c r="C21" s="39"/>
      <c r="D21" s="80"/>
      <c r="E21" s="38"/>
      <c r="F21" s="41"/>
      <c r="G21" s="81">
        <f t="shared" si="0"/>
        <v>0</v>
      </c>
      <c r="H21" s="43"/>
    </row>
    <row r="22" spans="1:8" ht="14.25" customHeight="1">
      <c r="A22" s="38"/>
      <c r="B22" s="2" t="s">
        <v>256</v>
      </c>
      <c r="C22" s="39" t="s">
        <v>251</v>
      </c>
      <c r="D22" s="80">
        <v>5</v>
      </c>
      <c r="E22" s="38" t="s">
        <v>253</v>
      </c>
      <c r="F22" s="41">
        <v>10000</v>
      </c>
      <c r="G22" s="86">
        <f t="shared" si="0"/>
        <v>50000</v>
      </c>
      <c r="H22" s="82"/>
    </row>
    <row r="23" spans="1:8" ht="14.25" customHeight="1">
      <c r="A23" s="38"/>
      <c r="B23" s="2"/>
      <c r="C23" s="39" t="s">
        <v>252</v>
      </c>
      <c r="D23" s="80">
        <v>5</v>
      </c>
      <c r="E23" s="38" t="s">
        <v>253</v>
      </c>
      <c r="F23" s="41">
        <v>3000</v>
      </c>
      <c r="G23" s="86">
        <f t="shared" si="0"/>
        <v>15000</v>
      </c>
      <c r="H23" s="43"/>
    </row>
    <row r="24" spans="1:8" ht="14.25" customHeight="1">
      <c r="A24" s="38"/>
      <c r="B24" s="2" t="s">
        <v>179</v>
      </c>
      <c r="C24" s="39" t="s">
        <v>180</v>
      </c>
      <c r="D24" s="80">
        <v>1</v>
      </c>
      <c r="E24" s="38" t="s">
        <v>10</v>
      </c>
      <c r="F24" s="41">
        <v>6000</v>
      </c>
      <c r="G24" s="86">
        <f t="shared" si="0"/>
        <v>6000</v>
      </c>
      <c r="H24" s="43"/>
    </row>
    <row r="25" spans="1:8" ht="14.25" customHeight="1">
      <c r="A25" s="38"/>
      <c r="B25" s="2" t="s">
        <v>257</v>
      </c>
      <c r="C25" s="39" t="s">
        <v>25</v>
      </c>
      <c r="D25" s="80">
        <v>1</v>
      </c>
      <c r="E25" s="38" t="s">
        <v>21</v>
      </c>
      <c r="F25" s="41">
        <v>4000</v>
      </c>
      <c r="G25" s="86">
        <f t="shared" si="0"/>
        <v>4000</v>
      </c>
      <c r="H25" s="43"/>
    </row>
    <row r="26" spans="1:8" ht="14.25" customHeight="1">
      <c r="A26" s="38"/>
      <c r="B26" s="2"/>
      <c r="C26" s="39" t="s">
        <v>20</v>
      </c>
      <c r="D26" s="80">
        <v>1</v>
      </c>
      <c r="E26" s="38" t="s">
        <v>21</v>
      </c>
      <c r="F26" s="41">
        <v>16000</v>
      </c>
      <c r="G26" s="86">
        <f t="shared" si="0"/>
        <v>16000</v>
      </c>
      <c r="H26" s="43"/>
    </row>
    <row r="27" spans="1:8" ht="14.25" customHeight="1">
      <c r="A27" s="38"/>
      <c r="B27" s="2"/>
      <c r="C27" s="39" t="s">
        <v>22</v>
      </c>
      <c r="D27" s="80">
        <v>1</v>
      </c>
      <c r="E27" s="38" t="s">
        <v>21</v>
      </c>
      <c r="F27" s="41">
        <v>4000</v>
      </c>
      <c r="G27" s="86">
        <f t="shared" si="0"/>
        <v>4000</v>
      </c>
      <c r="H27" s="43"/>
    </row>
    <row r="28" spans="1:8" ht="14.25" customHeight="1">
      <c r="A28" s="38"/>
      <c r="B28" s="2"/>
      <c r="C28" s="39" t="s">
        <v>145</v>
      </c>
      <c r="D28" s="80"/>
      <c r="E28" s="38" t="s">
        <v>21</v>
      </c>
      <c r="F28" s="41">
        <v>18000</v>
      </c>
      <c r="G28" s="86">
        <f t="shared" si="0"/>
        <v>0</v>
      </c>
      <c r="H28" s="43"/>
    </row>
    <row r="29" spans="1:8" ht="14.25" customHeight="1">
      <c r="A29" s="38"/>
      <c r="B29" s="2"/>
      <c r="C29" s="39" t="s">
        <v>230</v>
      </c>
      <c r="D29" s="80">
        <v>1</v>
      </c>
      <c r="E29" s="38" t="s">
        <v>21</v>
      </c>
      <c r="F29" s="41">
        <v>20000</v>
      </c>
      <c r="G29" s="86">
        <f t="shared" si="0"/>
        <v>20000</v>
      </c>
      <c r="H29" s="43"/>
    </row>
    <row r="30" spans="1:8" ht="14.25" customHeight="1">
      <c r="A30" s="38"/>
      <c r="B30" s="2"/>
      <c r="C30" s="39" t="s">
        <v>23</v>
      </c>
      <c r="D30" s="80"/>
      <c r="E30" s="38" t="s">
        <v>24</v>
      </c>
      <c r="F30" s="41">
        <v>600</v>
      </c>
      <c r="G30" s="86">
        <f t="shared" si="0"/>
        <v>0</v>
      </c>
      <c r="H30" s="43"/>
    </row>
    <row r="31" spans="1:8" ht="14.25" customHeight="1">
      <c r="A31" s="38"/>
      <c r="B31" s="2"/>
      <c r="C31" s="39" t="s">
        <v>231</v>
      </c>
      <c r="D31" s="80">
        <v>1</v>
      </c>
      <c r="E31" s="38" t="s">
        <v>21</v>
      </c>
      <c r="F31" s="41">
        <v>9000</v>
      </c>
      <c r="G31" s="86">
        <f t="shared" si="0"/>
        <v>9000</v>
      </c>
      <c r="H31" s="100" t="s">
        <v>124</v>
      </c>
    </row>
    <row r="32" spans="1:8" ht="14.25" customHeight="1">
      <c r="A32" s="38"/>
      <c r="B32" s="2"/>
      <c r="C32" s="39" t="s">
        <v>254</v>
      </c>
      <c r="D32" s="80"/>
      <c r="E32" s="38" t="s">
        <v>15</v>
      </c>
      <c r="F32" s="41">
        <v>400</v>
      </c>
      <c r="G32" s="86">
        <f t="shared" si="0"/>
        <v>0</v>
      </c>
      <c r="H32" s="99">
        <f>SUM(G22:G32)</f>
        <v>124000</v>
      </c>
    </row>
    <row r="33" spans="1:8" ht="14.25" customHeight="1">
      <c r="A33" s="38"/>
      <c r="B33" s="2" t="s">
        <v>250</v>
      </c>
      <c r="C33" s="39"/>
      <c r="D33" s="80"/>
      <c r="E33" s="38"/>
      <c r="F33" s="41"/>
      <c r="G33" s="81">
        <f t="shared" si="0"/>
        <v>0</v>
      </c>
      <c r="H33" s="82"/>
    </row>
    <row r="34" spans="1:8" ht="14.25" customHeight="1">
      <c r="A34" s="38"/>
      <c r="B34" s="2" t="s">
        <v>79</v>
      </c>
      <c r="C34" s="39" t="s">
        <v>135</v>
      </c>
      <c r="D34" s="80">
        <v>32.07</v>
      </c>
      <c r="E34" s="38" t="s">
        <v>26</v>
      </c>
      <c r="F34" s="41">
        <v>4500</v>
      </c>
      <c r="G34" s="86">
        <f t="shared" si="0"/>
        <v>144315</v>
      </c>
      <c r="H34" s="100" t="s">
        <v>260</v>
      </c>
    </row>
    <row r="35" spans="1:8" ht="14.25" customHeight="1">
      <c r="A35" s="38"/>
      <c r="B35" s="2"/>
      <c r="C35" s="39" t="s">
        <v>259</v>
      </c>
      <c r="D35" s="80">
        <v>32.07</v>
      </c>
      <c r="E35" s="38" t="s">
        <v>26</v>
      </c>
      <c r="F35" s="41">
        <v>500</v>
      </c>
      <c r="G35" s="86">
        <f t="shared" si="0"/>
        <v>16035</v>
      </c>
      <c r="H35" s="99">
        <f>SUM(G34:G35)</f>
        <v>160350</v>
      </c>
    </row>
    <row r="36" spans="1:8" ht="14.25" customHeight="1">
      <c r="A36" s="38"/>
      <c r="B36" s="2"/>
      <c r="C36" s="39"/>
      <c r="D36" s="80"/>
      <c r="E36" s="38"/>
      <c r="F36" s="41"/>
      <c r="G36" s="81">
        <f t="shared" si="0"/>
        <v>0</v>
      </c>
      <c r="H36" s="43"/>
    </row>
    <row r="37" spans="1:8" ht="14.25" customHeight="1">
      <c r="A37" s="38"/>
      <c r="B37" s="2"/>
      <c r="C37" s="39"/>
      <c r="D37" s="80"/>
      <c r="E37" s="38"/>
      <c r="F37" s="41"/>
      <c r="G37" s="81">
        <f t="shared" si="0"/>
        <v>0</v>
      </c>
      <c r="H37" s="43"/>
    </row>
    <row r="38" spans="1:8" ht="14.25" customHeight="1">
      <c r="A38" s="38"/>
      <c r="B38" s="2"/>
      <c r="C38" s="39"/>
      <c r="D38" s="80"/>
      <c r="E38" s="38"/>
      <c r="F38" s="41"/>
      <c r="G38" s="81">
        <f t="shared" si="0"/>
        <v>0</v>
      </c>
      <c r="H38" s="43"/>
    </row>
    <row r="39" spans="1:8" ht="14.25" customHeight="1">
      <c r="A39" s="38"/>
      <c r="B39" s="2"/>
      <c r="C39" s="39"/>
      <c r="D39" s="80"/>
      <c r="E39" s="38"/>
      <c r="F39" s="41"/>
      <c r="G39" s="81">
        <f t="shared" si="0"/>
        <v>0</v>
      </c>
      <c r="H39" s="43"/>
    </row>
    <row r="40" spans="1:8" ht="14.25" customHeight="1">
      <c r="A40" s="44"/>
      <c r="B40" s="45"/>
      <c r="C40" s="46"/>
      <c r="D40" s="89"/>
      <c r="E40" s="44"/>
      <c r="F40" s="48"/>
      <c r="G40" s="90">
        <f t="shared" si="0"/>
        <v>0</v>
      </c>
      <c r="H40" s="63"/>
    </row>
    <row r="41" spans="1:8" ht="14.25" customHeight="1">
      <c r="A41" s="91"/>
      <c r="B41" s="92"/>
      <c r="C41" s="92"/>
      <c r="D41" s="93"/>
      <c r="E41" s="91"/>
      <c r="F41" s="94"/>
      <c r="G41" s="95">
        <f t="shared" si="0"/>
        <v>0</v>
      </c>
      <c r="H41" s="92"/>
    </row>
    <row r="42" spans="1:11" ht="14.25" customHeight="1">
      <c r="A42" s="27" t="s">
        <v>5</v>
      </c>
      <c r="B42" s="28" t="s">
        <v>0</v>
      </c>
      <c r="C42" s="27" t="s">
        <v>6</v>
      </c>
      <c r="D42" s="28" t="s">
        <v>7</v>
      </c>
      <c r="E42" s="27" t="s">
        <v>1</v>
      </c>
      <c r="F42" s="28" t="s">
        <v>2</v>
      </c>
      <c r="G42" s="29" t="s">
        <v>3</v>
      </c>
      <c r="H42" s="30" t="s">
        <v>4</v>
      </c>
      <c r="J42" s="96"/>
      <c r="K42" s="97"/>
    </row>
    <row r="43" spans="1:11" ht="14.25" customHeight="1">
      <c r="A43" s="56"/>
      <c r="B43" s="60" t="s">
        <v>11</v>
      </c>
      <c r="C43" s="56"/>
      <c r="D43" s="77"/>
      <c r="E43" s="56"/>
      <c r="F43" s="78"/>
      <c r="G43" s="79">
        <f>SUM(D43*F43)</f>
        <v>0</v>
      </c>
      <c r="H43" s="68"/>
      <c r="J43" s="96"/>
      <c r="K43" s="97"/>
    </row>
    <row r="44" spans="1:8" ht="14.25" customHeight="1">
      <c r="A44" s="38"/>
      <c r="B44" s="2"/>
      <c r="C44" s="39"/>
      <c r="D44" s="80"/>
      <c r="E44" s="38"/>
      <c r="F44" s="41"/>
      <c r="G44" s="81">
        <f aca="true" t="shared" si="1" ref="G44:G65">SUM(D44*F44)</f>
        <v>0</v>
      </c>
      <c r="H44" s="82"/>
    </row>
    <row r="45" spans="1:8" ht="14.25" customHeight="1">
      <c r="A45" s="38"/>
      <c r="B45" s="2" t="s">
        <v>107</v>
      </c>
      <c r="C45" s="39" t="s">
        <v>106</v>
      </c>
      <c r="D45" s="80"/>
      <c r="E45" s="38" t="s">
        <v>10</v>
      </c>
      <c r="F45" s="41"/>
      <c r="G45" s="81">
        <f t="shared" si="1"/>
        <v>0</v>
      </c>
      <c r="H45" s="82"/>
    </row>
    <row r="46" spans="1:8" ht="14.25" customHeight="1">
      <c r="A46" s="38"/>
      <c r="B46" s="2"/>
      <c r="C46" s="39" t="s">
        <v>107</v>
      </c>
      <c r="D46" s="80"/>
      <c r="E46" s="38" t="s">
        <v>10</v>
      </c>
      <c r="F46" s="41"/>
      <c r="G46" s="81">
        <f t="shared" si="1"/>
        <v>0</v>
      </c>
      <c r="H46" s="82"/>
    </row>
    <row r="47" spans="1:8" ht="14.25" customHeight="1">
      <c r="A47" s="38"/>
      <c r="B47" s="2"/>
      <c r="C47" s="39"/>
      <c r="D47" s="80"/>
      <c r="E47" s="38"/>
      <c r="F47" s="41"/>
      <c r="G47" s="81">
        <f t="shared" si="1"/>
        <v>0</v>
      </c>
      <c r="H47" s="82"/>
    </row>
    <row r="48" spans="1:8" ht="14.25" customHeight="1">
      <c r="A48" s="38"/>
      <c r="B48" s="2"/>
      <c r="C48" s="39"/>
      <c r="D48" s="80"/>
      <c r="E48" s="38"/>
      <c r="F48" s="41"/>
      <c r="G48" s="81">
        <f t="shared" si="1"/>
        <v>0</v>
      </c>
      <c r="H48" s="82"/>
    </row>
    <row r="49" spans="1:8" ht="14.25" customHeight="1">
      <c r="A49" s="38"/>
      <c r="B49" s="2"/>
      <c r="C49" s="39"/>
      <c r="D49" s="80"/>
      <c r="E49" s="38"/>
      <c r="F49" s="41"/>
      <c r="G49" s="81">
        <f t="shared" si="1"/>
        <v>0</v>
      </c>
      <c r="H49" s="82"/>
    </row>
    <row r="50" spans="1:8" ht="14.25" customHeight="1">
      <c r="A50" s="38"/>
      <c r="B50" s="2"/>
      <c r="C50" s="39"/>
      <c r="D50" s="80"/>
      <c r="E50" s="38"/>
      <c r="F50" s="41"/>
      <c r="G50" s="81">
        <f>SUM(D50*F50)</f>
        <v>0</v>
      </c>
      <c r="H50" s="82"/>
    </row>
    <row r="51" spans="1:8" ht="14.25" customHeight="1">
      <c r="A51" s="38"/>
      <c r="B51" s="2"/>
      <c r="C51" s="39"/>
      <c r="D51" s="80"/>
      <c r="E51" s="38"/>
      <c r="F51" s="41"/>
      <c r="G51" s="81">
        <f>SUM(D51*F51)</f>
        <v>0</v>
      </c>
      <c r="H51" s="82"/>
    </row>
    <row r="52" spans="1:8" ht="14.25" customHeight="1">
      <c r="A52" s="38"/>
      <c r="B52" s="2"/>
      <c r="C52" s="39"/>
      <c r="D52" s="80"/>
      <c r="E52" s="38"/>
      <c r="F52" s="41"/>
      <c r="G52" s="81">
        <f>SUM(D52*F52)</f>
        <v>0</v>
      </c>
      <c r="H52" s="82"/>
    </row>
    <row r="53" spans="1:8" ht="14.25" customHeight="1">
      <c r="A53" s="38"/>
      <c r="B53" s="2"/>
      <c r="C53" s="39"/>
      <c r="D53" s="80"/>
      <c r="E53" s="38"/>
      <c r="F53" s="41"/>
      <c r="G53" s="81">
        <f>SUM(D53*F53)</f>
        <v>0</v>
      </c>
      <c r="H53" s="82"/>
    </row>
    <row r="54" spans="1:8" ht="14.25" customHeight="1">
      <c r="A54" s="38"/>
      <c r="B54" s="2"/>
      <c r="C54" s="39"/>
      <c r="D54" s="80"/>
      <c r="E54" s="38"/>
      <c r="F54" s="41"/>
      <c r="G54" s="81">
        <f>SUM(D54*F54)</f>
        <v>0</v>
      </c>
      <c r="H54" s="82"/>
    </row>
    <row r="55" spans="1:8" ht="14.25" customHeight="1">
      <c r="A55" s="38"/>
      <c r="B55" s="2"/>
      <c r="C55" s="39"/>
      <c r="D55" s="80"/>
      <c r="E55" s="38"/>
      <c r="F55" s="41"/>
      <c r="G55" s="81">
        <f t="shared" si="1"/>
        <v>0</v>
      </c>
      <c r="H55" s="82"/>
    </row>
    <row r="56" spans="1:8" ht="14.25" customHeight="1">
      <c r="A56" s="38"/>
      <c r="B56" s="2"/>
      <c r="C56" s="39"/>
      <c r="D56" s="80"/>
      <c r="E56" s="38"/>
      <c r="F56" s="41"/>
      <c r="G56" s="81">
        <f t="shared" si="1"/>
        <v>0</v>
      </c>
      <c r="H56" s="82"/>
    </row>
    <row r="57" spans="1:8" ht="14.25" customHeight="1">
      <c r="A57" s="38"/>
      <c r="B57" s="2"/>
      <c r="C57" s="39"/>
      <c r="D57" s="80"/>
      <c r="E57" s="38"/>
      <c r="F57" s="41"/>
      <c r="G57" s="81">
        <f t="shared" si="1"/>
        <v>0</v>
      </c>
      <c r="H57" s="82"/>
    </row>
    <row r="58" spans="1:8" ht="14.25" customHeight="1">
      <c r="A58" s="38"/>
      <c r="B58" s="2"/>
      <c r="C58" s="39"/>
      <c r="D58" s="80"/>
      <c r="E58" s="38"/>
      <c r="F58" s="41"/>
      <c r="G58" s="81">
        <f t="shared" si="1"/>
        <v>0</v>
      </c>
      <c r="H58" s="82"/>
    </row>
    <row r="59" spans="1:8" ht="14.25" customHeight="1">
      <c r="A59" s="38"/>
      <c r="B59" s="2"/>
      <c r="C59" s="39"/>
      <c r="D59" s="80"/>
      <c r="E59" s="38"/>
      <c r="F59" s="41"/>
      <c r="G59" s="81">
        <f t="shared" si="1"/>
        <v>0</v>
      </c>
      <c r="H59" s="82"/>
    </row>
    <row r="60" spans="1:8" ht="14.25" customHeight="1">
      <c r="A60" s="38"/>
      <c r="B60" s="2"/>
      <c r="C60" s="39"/>
      <c r="D60" s="80"/>
      <c r="E60" s="38"/>
      <c r="F60" s="41"/>
      <c r="G60" s="81">
        <f t="shared" si="1"/>
        <v>0</v>
      </c>
      <c r="H60" s="82"/>
    </row>
    <row r="61" spans="1:8" ht="14.25" customHeight="1">
      <c r="A61" s="38"/>
      <c r="B61" s="2"/>
      <c r="C61" s="39"/>
      <c r="D61" s="80"/>
      <c r="E61" s="38"/>
      <c r="F61" s="41"/>
      <c r="G61" s="81">
        <f t="shared" si="1"/>
        <v>0</v>
      </c>
      <c r="H61" s="82"/>
    </row>
    <row r="62" spans="1:8" ht="14.25" customHeight="1">
      <c r="A62" s="38"/>
      <c r="B62" s="2"/>
      <c r="C62" s="39"/>
      <c r="D62" s="80"/>
      <c r="E62" s="38"/>
      <c r="F62" s="41"/>
      <c r="G62" s="81">
        <f t="shared" si="1"/>
        <v>0</v>
      </c>
      <c r="H62" s="82"/>
    </row>
    <row r="63" spans="1:8" ht="14.25" customHeight="1">
      <c r="A63" s="38"/>
      <c r="B63" s="2"/>
      <c r="C63" s="39"/>
      <c r="D63" s="80"/>
      <c r="E63" s="38"/>
      <c r="F63" s="41"/>
      <c r="G63" s="81">
        <f t="shared" si="1"/>
        <v>0</v>
      </c>
      <c r="H63" s="82"/>
    </row>
    <row r="64" spans="1:8" ht="14.25" customHeight="1">
      <c r="A64" s="38"/>
      <c r="B64" s="2"/>
      <c r="C64" s="39"/>
      <c r="D64" s="80"/>
      <c r="E64" s="38"/>
      <c r="F64" s="41"/>
      <c r="G64" s="81">
        <f t="shared" si="1"/>
        <v>0</v>
      </c>
      <c r="H64" s="82"/>
    </row>
    <row r="65" spans="1:8" ht="14.25" customHeight="1">
      <c r="A65" s="38"/>
      <c r="B65" s="2"/>
      <c r="C65" s="39"/>
      <c r="D65" s="80"/>
      <c r="E65" s="38"/>
      <c r="F65" s="41"/>
      <c r="G65" s="81">
        <f t="shared" si="1"/>
        <v>0</v>
      </c>
      <c r="H65" s="82"/>
    </row>
    <row r="66" spans="1:8" ht="14.25" customHeight="1">
      <c r="A66" s="38"/>
      <c r="B66" s="2"/>
      <c r="C66" s="39"/>
      <c r="D66" s="80"/>
      <c r="E66" s="38"/>
      <c r="F66" s="41"/>
      <c r="G66" s="81">
        <f aca="true" t="shared" si="2" ref="G66:G80">SUM(D66*F66)</f>
        <v>0</v>
      </c>
      <c r="H66" s="82"/>
    </row>
    <row r="67" spans="1:8" ht="14.25" customHeight="1">
      <c r="A67" s="38"/>
      <c r="B67" s="2"/>
      <c r="C67" s="39"/>
      <c r="D67" s="80"/>
      <c r="E67" s="38"/>
      <c r="F67" s="41"/>
      <c r="G67" s="81">
        <f t="shared" si="2"/>
        <v>0</v>
      </c>
      <c r="H67" s="82"/>
    </row>
    <row r="68" spans="1:8" ht="14.25" customHeight="1">
      <c r="A68" s="38"/>
      <c r="B68" s="2"/>
      <c r="C68" s="39"/>
      <c r="D68" s="80"/>
      <c r="E68" s="38"/>
      <c r="F68" s="41"/>
      <c r="G68" s="81">
        <f t="shared" si="2"/>
        <v>0</v>
      </c>
      <c r="H68" s="82"/>
    </row>
    <row r="69" spans="1:8" ht="14.25" customHeight="1">
      <c r="A69" s="38"/>
      <c r="B69" s="2"/>
      <c r="C69" s="39"/>
      <c r="D69" s="80"/>
      <c r="E69" s="38"/>
      <c r="F69" s="41"/>
      <c r="G69" s="81">
        <f t="shared" si="2"/>
        <v>0</v>
      </c>
      <c r="H69" s="82"/>
    </row>
    <row r="70" spans="1:8" ht="14.25" customHeight="1">
      <c r="A70" s="38"/>
      <c r="B70" s="2"/>
      <c r="C70" s="39"/>
      <c r="D70" s="80"/>
      <c r="E70" s="38"/>
      <c r="F70" s="41"/>
      <c r="G70" s="81">
        <f t="shared" si="2"/>
        <v>0</v>
      </c>
      <c r="H70" s="82"/>
    </row>
    <row r="71" spans="1:8" ht="14.25" customHeight="1">
      <c r="A71" s="38"/>
      <c r="B71" s="2"/>
      <c r="C71" s="39"/>
      <c r="D71" s="80"/>
      <c r="E71" s="38"/>
      <c r="F71" s="41"/>
      <c r="G71" s="81">
        <f t="shared" si="2"/>
        <v>0</v>
      </c>
      <c r="H71" s="82"/>
    </row>
    <row r="72" spans="1:8" ht="14.25" customHeight="1">
      <c r="A72" s="38"/>
      <c r="B72" s="2"/>
      <c r="C72" s="39"/>
      <c r="D72" s="80"/>
      <c r="E72" s="38"/>
      <c r="F72" s="41"/>
      <c r="G72" s="81">
        <f t="shared" si="2"/>
        <v>0</v>
      </c>
      <c r="H72" s="82"/>
    </row>
    <row r="73" spans="1:8" ht="14.25" customHeight="1">
      <c r="A73" s="38"/>
      <c r="B73" s="2"/>
      <c r="C73" s="39"/>
      <c r="D73" s="80"/>
      <c r="E73" s="38"/>
      <c r="F73" s="41"/>
      <c r="G73" s="81">
        <f t="shared" si="2"/>
        <v>0</v>
      </c>
      <c r="H73" s="82"/>
    </row>
    <row r="74" spans="1:8" ht="14.25" customHeight="1">
      <c r="A74" s="38"/>
      <c r="B74" s="2"/>
      <c r="C74" s="39"/>
      <c r="D74" s="80"/>
      <c r="E74" s="38"/>
      <c r="F74" s="41"/>
      <c r="G74" s="81">
        <f t="shared" si="2"/>
        <v>0</v>
      </c>
      <c r="H74" s="82"/>
    </row>
    <row r="75" spans="1:8" ht="14.25" customHeight="1">
      <c r="A75" s="38"/>
      <c r="B75" s="2"/>
      <c r="C75" s="39"/>
      <c r="D75" s="80"/>
      <c r="E75" s="38"/>
      <c r="F75" s="41"/>
      <c r="G75" s="81">
        <f t="shared" si="2"/>
        <v>0</v>
      </c>
      <c r="H75" s="82"/>
    </row>
    <row r="76" spans="1:8" ht="14.25" customHeight="1">
      <c r="A76" s="38"/>
      <c r="B76" s="2"/>
      <c r="C76" s="39"/>
      <c r="D76" s="80"/>
      <c r="E76" s="38"/>
      <c r="F76" s="41"/>
      <c r="G76" s="81">
        <f t="shared" si="2"/>
        <v>0</v>
      </c>
      <c r="H76" s="82"/>
    </row>
    <row r="77" spans="1:8" ht="14.25" customHeight="1">
      <c r="A77" s="38"/>
      <c r="B77" s="2"/>
      <c r="C77" s="39"/>
      <c r="D77" s="80"/>
      <c r="E77" s="38"/>
      <c r="F77" s="41"/>
      <c r="G77" s="81">
        <f t="shared" si="2"/>
        <v>0</v>
      </c>
      <c r="H77" s="82"/>
    </row>
    <row r="78" spans="1:8" ht="14.25" customHeight="1">
      <c r="A78" s="38"/>
      <c r="B78" s="2"/>
      <c r="C78" s="39"/>
      <c r="D78" s="80"/>
      <c r="E78" s="38"/>
      <c r="F78" s="41"/>
      <c r="G78" s="81">
        <f t="shared" si="2"/>
        <v>0</v>
      </c>
      <c r="H78" s="82"/>
    </row>
    <row r="79" spans="1:8" ht="14.25" customHeight="1">
      <c r="A79" s="38"/>
      <c r="B79" s="2"/>
      <c r="C79" s="39"/>
      <c r="D79" s="80"/>
      <c r="E79" s="38"/>
      <c r="F79" s="41"/>
      <c r="G79" s="81">
        <f t="shared" si="2"/>
        <v>0</v>
      </c>
      <c r="H79" s="82"/>
    </row>
    <row r="80" spans="1:8" ht="14.25" customHeight="1">
      <c r="A80" s="38"/>
      <c r="B80" s="2"/>
      <c r="C80" s="39"/>
      <c r="D80" s="80"/>
      <c r="E80" s="38"/>
      <c r="F80" s="41"/>
      <c r="G80" s="81">
        <f t="shared" si="2"/>
        <v>0</v>
      </c>
      <c r="H80" s="82"/>
    </row>
    <row r="81" spans="1:8" ht="14.25" customHeight="1">
      <c r="A81" s="27"/>
      <c r="B81" s="28" t="s">
        <v>13</v>
      </c>
      <c r="C81" s="27"/>
      <c r="D81" s="83"/>
      <c r="E81" s="27"/>
      <c r="F81" s="84"/>
      <c r="G81" s="85">
        <f>SUM(G1:G80)</f>
        <v>912250</v>
      </c>
      <c r="H81" s="30"/>
    </row>
  </sheetData>
  <sheetProtection/>
  <mergeCells count="1">
    <mergeCell ref="J11:K11"/>
  </mergeCells>
  <printOptions horizontalCentered="1"/>
  <pageMargins left="0" right="0" top="0.3937007874015748" bottom="0" header="0" footer="0.1968503937007874"/>
  <pageSetup horizontalDpi="600" verticalDpi="600" orientation="landscape" paperSize="9" r:id="rId1"/>
  <headerFooter scaleWithDoc="0" alignWithMargins="0">
    <oddFooter xml:space="preserve">&amp;C&amp;P / &amp;N </oddFooter>
  </headerFooter>
  <ignoredErrors>
    <ignoredError sqref="G2:G3 G80:G81 G4" emptyCellReference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H40"/>
  <sheetViews>
    <sheetView showZeros="0" zoomScalePageLayoutView="0" workbookViewId="0" topLeftCell="A52">
      <selection activeCell="B4" sqref="B4"/>
    </sheetView>
  </sheetViews>
  <sheetFormatPr defaultColWidth="9.00390625" defaultRowHeight="14.25" customHeight="1"/>
  <cols>
    <col min="1" max="1" width="6.75390625" style="31" customWidth="1"/>
    <col min="2" max="2" width="32.75390625" style="31" customWidth="1"/>
    <col min="3" max="3" width="27.625" style="31" customWidth="1"/>
    <col min="4" max="5" width="8.75390625" style="31" customWidth="1"/>
    <col min="6" max="6" width="16.625" style="31" customWidth="1"/>
    <col min="7" max="7" width="16.625" style="76" customWidth="1"/>
    <col min="8" max="8" width="23.50390625" style="31" customWidth="1"/>
    <col min="9" max="16384" width="9.00390625" style="31" customWidth="1"/>
  </cols>
  <sheetData>
    <row r="1" spans="1:8" ht="14.25" customHeight="1">
      <c r="A1" s="27" t="s">
        <v>5</v>
      </c>
      <c r="B1" s="28" t="s">
        <v>0</v>
      </c>
      <c r="C1" s="27" t="s">
        <v>6</v>
      </c>
      <c r="D1" s="28" t="s">
        <v>7</v>
      </c>
      <c r="E1" s="27" t="s">
        <v>1</v>
      </c>
      <c r="F1" s="28" t="s">
        <v>2</v>
      </c>
      <c r="G1" s="29" t="s">
        <v>3</v>
      </c>
      <c r="H1" s="30" t="s">
        <v>4</v>
      </c>
    </row>
    <row r="2" spans="1:8" ht="14.25" customHeight="1">
      <c r="A2" s="56">
        <v>12</v>
      </c>
      <c r="B2" s="60" t="s">
        <v>91</v>
      </c>
      <c r="C2" s="56"/>
      <c r="D2" s="77"/>
      <c r="E2" s="56"/>
      <c r="F2" s="78"/>
      <c r="G2" s="79"/>
      <c r="H2" s="68"/>
    </row>
    <row r="3" spans="1:8" ht="14.25" customHeight="1">
      <c r="A3" s="38"/>
      <c r="B3" s="2"/>
      <c r="C3" s="39"/>
      <c r="D3" s="80"/>
      <c r="E3" s="38"/>
      <c r="F3" s="41"/>
      <c r="G3" s="81"/>
      <c r="H3" s="43"/>
    </row>
    <row r="4" spans="1:8" ht="14.25" customHeight="1">
      <c r="A4" s="38"/>
      <c r="B4" s="2" t="s">
        <v>121</v>
      </c>
      <c r="C4" s="39"/>
      <c r="D4" s="80">
        <v>1</v>
      </c>
      <c r="E4" s="38" t="s">
        <v>10</v>
      </c>
      <c r="F4" s="41">
        <v>100000</v>
      </c>
      <c r="G4" s="81">
        <f aca="true" t="shared" si="0" ref="G4:G38">SUM(D4*F4)</f>
        <v>100000</v>
      </c>
      <c r="H4" s="43"/>
    </row>
    <row r="5" spans="1:8" ht="14.25" customHeight="1">
      <c r="A5" s="38"/>
      <c r="B5" s="2" t="s">
        <v>110</v>
      </c>
      <c r="C5" s="39"/>
      <c r="D5" s="80">
        <v>1</v>
      </c>
      <c r="E5" s="38" t="s">
        <v>10</v>
      </c>
      <c r="F5" s="41">
        <v>60000</v>
      </c>
      <c r="G5" s="81">
        <f t="shared" si="0"/>
        <v>60000</v>
      </c>
      <c r="H5" s="43"/>
    </row>
    <row r="6" spans="1:8" ht="14.25" customHeight="1">
      <c r="A6" s="38"/>
      <c r="B6" s="2"/>
      <c r="C6" s="39"/>
      <c r="D6" s="80"/>
      <c r="E6" s="38"/>
      <c r="F6" s="41"/>
      <c r="G6" s="81">
        <f t="shared" si="0"/>
        <v>0</v>
      </c>
      <c r="H6" s="43"/>
    </row>
    <row r="7" spans="1:8" ht="14.25" customHeight="1">
      <c r="A7" s="38"/>
      <c r="B7" s="2" t="s">
        <v>93</v>
      </c>
      <c r="C7" s="39"/>
      <c r="D7" s="80">
        <v>1</v>
      </c>
      <c r="E7" s="38" t="s">
        <v>10</v>
      </c>
      <c r="F7" s="41">
        <v>100000</v>
      </c>
      <c r="G7" s="81">
        <f t="shared" si="0"/>
        <v>100000</v>
      </c>
      <c r="H7" s="43"/>
    </row>
    <row r="8" spans="1:8" ht="14.25" customHeight="1">
      <c r="A8" s="38"/>
      <c r="B8" s="2"/>
      <c r="C8" s="39"/>
      <c r="D8" s="80"/>
      <c r="E8" s="38"/>
      <c r="F8" s="41"/>
      <c r="G8" s="81">
        <f t="shared" si="0"/>
        <v>0</v>
      </c>
      <c r="H8" s="43"/>
    </row>
    <row r="9" spans="1:8" ht="14.25" customHeight="1">
      <c r="A9" s="38"/>
      <c r="B9" s="2" t="s">
        <v>241</v>
      </c>
      <c r="C9" s="39" t="s">
        <v>242</v>
      </c>
      <c r="D9" s="80">
        <v>1</v>
      </c>
      <c r="E9" s="38" t="s">
        <v>10</v>
      </c>
      <c r="F9" s="41">
        <v>120000</v>
      </c>
      <c r="G9" s="81">
        <f t="shared" si="0"/>
        <v>120000</v>
      </c>
      <c r="H9" s="43"/>
    </row>
    <row r="10" spans="1:8" ht="14.25" customHeight="1">
      <c r="A10" s="38"/>
      <c r="B10" s="2"/>
      <c r="C10" s="39"/>
      <c r="D10" s="80"/>
      <c r="E10" s="38"/>
      <c r="F10" s="41"/>
      <c r="G10" s="81">
        <f t="shared" si="0"/>
        <v>0</v>
      </c>
      <c r="H10" s="43"/>
    </row>
    <row r="11" spans="1:8" ht="14.25" customHeight="1">
      <c r="A11" s="38"/>
      <c r="B11" s="2"/>
      <c r="C11" s="39"/>
      <c r="D11" s="80"/>
      <c r="E11" s="38"/>
      <c r="F11" s="41"/>
      <c r="G11" s="81">
        <f t="shared" si="0"/>
        <v>0</v>
      </c>
      <c r="H11" s="43"/>
    </row>
    <row r="12" spans="1:8" ht="14.25" customHeight="1">
      <c r="A12" s="38"/>
      <c r="B12" s="2"/>
      <c r="C12" s="39"/>
      <c r="D12" s="80"/>
      <c r="E12" s="38"/>
      <c r="F12" s="41"/>
      <c r="G12" s="81">
        <f>SUM(D12*F12)</f>
        <v>0</v>
      </c>
      <c r="H12" s="43"/>
    </row>
    <row r="13" spans="1:8" ht="14.25" customHeight="1">
      <c r="A13" s="38"/>
      <c r="B13" s="2"/>
      <c r="C13" s="39"/>
      <c r="D13" s="80"/>
      <c r="E13" s="38"/>
      <c r="F13" s="41"/>
      <c r="G13" s="81">
        <f>SUM(D13*F13)</f>
        <v>0</v>
      </c>
      <c r="H13" s="43"/>
    </row>
    <row r="14" spans="1:8" ht="14.25" customHeight="1">
      <c r="A14" s="38"/>
      <c r="B14" s="2"/>
      <c r="C14" s="39"/>
      <c r="D14" s="80"/>
      <c r="E14" s="38"/>
      <c r="F14" s="41"/>
      <c r="G14" s="81">
        <f>SUM(D14*F14)</f>
        <v>0</v>
      </c>
      <c r="H14" s="43"/>
    </row>
    <row r="15" spans="1:8" ht="14.25" customHeight="1">
      <c r="A15" s="38"/>
      <c r="B15" s="2"/>
      <c r="C15" s="39"/>
      <c r="D15" s="80"/>
      <c r="E15" s="38"/>
      <c r="F15" s="41"/>
      <c r="G15" s="81">
        <f>SUM(D15*F15)</f>
        <v>0</v>
      </c>
      <c r="H15" s="43"/>
    </row>
    <row r="16" spans="1:8" ht="14.25" customHeight="1">
      <c r="A16" s="38"/>
      <c r="B16" s="2"/>
      <c r="C16" s="39"/>
      <c r="D16" s="80"/>
      <c r="E16" s="38"/>
      <c r="F16" s="41"/>
      <c r="G16" s="81">
        <f>SUM(D16*F16)</f>
        <v>0</v>
      </c>
      <c r="H16" s="43"/>
    </row>
    <row r="17" spans="1:8" ht="14.25" customHeight="1">
      <c r="A17" s="38"/>
      <c r="B17" s="2"/>
      <c r="C17" s="39"/>
      <c r="D17" s="80"/>
      <c r="E17" s="38"/>
      <c r="F17" s="41"/>
      <c r="G17" s="81">
        <f t="shared" si="0"/>
        <v>0</v>
      </c>
      <c r="H17" s="43"/>
    </row>
    <row r="18" spans="1:8" ht="14.25" customHeight="1">
      <c r="A18" s="38"/>
      <c r="B18" s="2"/>
      <c r="C18" s="39"/>
      <c r="D18" s="80"/>
      <c r="E18" s="38"/>
      <c r="F18" s="41"/>
      <c r="G18" s="81">
        <f t="shared" si="0"/>
        <v>0</v>
      </c>
      <c r="H18" s="43"/>
    </row>
    <row r="19" spans="1:8" ht="14.25" customHeight="1">
      <c r="A19" s="38"/>
      <c r="B19" s="2"/>
      <c r="C19" s="39"/>
      <c r="D19" s="80"/>
      <c r="E19" s="38"/>
      <c r="F19" s="41"/>
      <c r="G19" s="81">
        <f t="shared" si="0"/>
        <v>0</v>
      </c>
      <c r="H19" s="43"/>
    </row>
    <row r="20" spans="1:8" ht="14.25" customHeight="1">
      <c r="A20" s="38"/>
      <c r="B20" s="2"/>
      <c r="C20" s="39"/>
      <c r="D20" s="80"/>
      <c r="E20" s="38"/>
      <c r="F20" s="41"/>
      <c r="G20" s="81">
        <f t="shared" si="0"/>
        <v>0</v>
      </c>
      <c r="H20" s="43"/>
    </row>
    <row r="21" spans="1:8" ht="14.25" customHeight="1">
      <c r="A21" s="38"/>
      <c r="B21" s="2"/>
      <c r="C21" s="39"/>
      <c r="D21" s="80"/>
      <c r="E21" s="38"/>
      <c r="F21" s="41"/>
      <c r="G21" s="81">
        <f t="shared" si="0"/>
        <v>0</v>
      </c>
      <c r="H21" s="43"/>
    </row>
    <row r="22" spans="1:8" ht="14.25" customHeight="1">
      <c r="A22" s="38"/>
      <c r="B22" s="2"/>
      <c r="C22" s="39"/>
      <c r="D22" s="80"/>
      <c r="E22" s="38"/>
      <c r="F22" s="41"/>
      <c r="G22" s="81">
        <f t="shared" si="0"/>
        <v>0</v>
      </c>
      <c r="H22" s="82"/>
    </row>
    <row r="23" spans="1:8" ht="14.25" customHeight="1">
      <c r="A23" s="38"/>
      <c r="B23" s="2"/>
      <c r="C23" s="39"/>
      <c r="D23" s="80"/>
      <c r="E23" s="38"/>
      <c r="F23" s="41"/>
      <c r="G23" s="81">
        <f t="shared" si="0"/>
        <v>0</v>
      </c>
      <c r="H23" s="82"/>
    </row>
    <row r="24" spans="1:8" ht="14.25" customHeight="1">
      <c r="A24" s="38"/>
      <c r="B24" s="2"/>
      <c r="C24" s="39"/>
      <c r="D24" s="80"/>
      <c r="E24" s="38"/>
      <c r="F24" s="41"/>
      <c r="G24" s="81">
        <f t="shared" si="0"/>
        <v>0</v>
      </c>
      <c r="H24" s="82"/>
    </row>
    <row r="25" spans="1:8" ht="14.25" customHeight="1">
      <c r="A25" s="38"/>
      <c r="B25" s="2"/>
      <c r="C25" s="39"/>
      <c r="D25" s="80"/>
      <c r="E25" s="38"/>
      <c r="F25" s="41"/>
      <c r="G25" s="81">
        <f t="shared" si="0"/>
        <v>0</v>
      </c>
      <c r="H25" s="82"/>
    </row>
    <row r="26" spans="1:8" ht="14.25" customHeight="1">
      <c r="A26" s="38"/>
      <c r="B26" s="2"/>
      <c r="C26" s="39"/>
      <c r="D26" s="80"/>
      <c r="E26" s="38"/>
      <c r="F26" s="41"/>
      <c r="G26" s="81">
        <f t="shared" si="0"/>
        <v>0</v>
      </c>
      <c r="H26" s="82"/>
    </row>
    <row r="27" spans="1:8" ht="14.25" customHeight="1">
      <c r="A27" s="38"/>
      <c r="B27" s="2"/>
      <c r="C27" s="39"/>
      <c r="D27" s="80"/>
      <c r="E27" s="38"/>
      <c r="F27" s="41"/>
      <c r="G27" s="81">
        <f t="shared" si="0"/>
        <v>0</v>
      </c>
      <c r="H27" s="82"/>
    </row>
    <row r="28" spans="1:8" ht="14.25" customHeight="1">
      <c r="A28" s="38"/>
      <c r="B28" s="2"/>
      <c r="C28" s="39"/>
      <c r="D28" s="80"/>
      <c r="E28" s="38"/>
      <c r="F28" s="41"/>
      <c r="G28" s="81">
        <f t="shared" si="0"/>
        <v>0</v>
      </c>
      <c r="H28" s="82"/>
    </row>
    <row r="29" spans="1:8" ht="14.25" customHeight="1">
      <c r="A29" s="38"/>
      <c r="B29" s="2"/>
      <c r="C29" s="39"/>
      <c r="D29" s="80"/>
      <c r="E29" s="38"/>
      <c r="F29" s="41"/>
      <c r="G29" s="81">
        <f t="shared" si="0"/>
        <v>0</v>
      </c>
      <c r="H29" s="82"/>
    </row>
    <row r="30" spans="1:8" ht="14.25" customHeight="1">
      <c r="A30" s="38"/>
      <c r="B30" s="2"/>
      <c r="C30" s="39"/>
      <c r="D30" s="80"/>
      <c r="E30" s="38"/>
      <c r="F30" s="41"/>
      <c r="G30" s="81">
        <f t="shared" si="0"/>
        <v>0</v>
      </c>
      <c r="H30" s="82"/>
    </row>
    <row r="31" spans="1:8" ht="14.25" customHeight="1">
      <c r="A31" s="38"/>
      <c r="B31" s="2"/>
      <c r="C31" s="39"/>
      <c r="D31" s="80"/>
      <c r="E31" s="38"/>
      <c r="F31" s="41"/>
      <c r="G31" s="81">
        <f t="shared" si="0"/>
        <v>0</v>
      </c>
      <c r="H31" s="82"/>
    </row>
    <row r="32" spans="1:8" ht="14.25" customHeight="1">
      <c r="A32" s="38"/>
      <c r="B32" s="2"/>
      <c r="C32" s="39"/>
      <c r="D32" s="80"/>
      <c r="E32" s="38"/>
      <c r="F32" s="41"/>
      <c r="G32" s="81">
        <f t="shared" si="0"/>
        <v>0</v>
      </c>
      <c r="H32" s="82"/>
    </row>
    <row r="33" spans="1:8" ht="14.25" customHeight="1">
      <c r="A33" s="38"/>
      <c r="B33" s="2"/>
      <c r="C33" s="39"/>
      <c r="D33" s="80"/>
      <c r="E33" s="38"/>
      <c r="F33" s="41"/>
      <c r="G33" s="81">
        <f t="shared" si="0"/>
        <v>0</v>
      </c>
      <c r="H33" s="82"/>
    </row>
    <row r="34" spans="1:8" ht="14.25" customHeight="1">
      <c r="A34" s="38"/>
      <c r="B34" s="2"/>
      <c r="C34" s="39"/>
      <c r="D34" s="80"/>
      <c r="E34" s="38"/>
      <c r="F34" s="41"/>
      <c r="G34" s="81">
        <f t="shared" si="0"/>
        <v>0</v>
      </c>
      <c r="H34" s="82"/>
    </row>
    <row r="35" spans="1:8" ht="14.25" customHeight="1">
      <c r="A35" s="38"/>
      <c r="B35" s="2"/>
      <c r="C35" s="39"/>
      <c r="D35" s="80"/>
      <c r="E35" s="38"/>
      <c r="F35" s="41"/>
      <c r="G35" s="81">
        <f t="shared" si="0"/>
        <v>0</v>
      </c>
      <c r="H35" s="82"/>
    </row>
    <row r="36" spans="1:8" ht="14.25" customHeight="1">
      <c r="A36" s="38"/>
      <c r="B36" s="2"/>
      <c r="C36" s="39"/>
      <c r="D36" s="80"/>
      <c r="E36" s="38"/>
      <c r="F36" s="41"/>
      <c r="G36" s="81">
        <f t="shared" si="0"/>
        <v>0</v>
      </c>
      <c r="H36" s="82"/>
    </row>
    <row r="37" spans="1:8" ht="14.25" customHeight="1">
      <c r="A37" s="38"/>
      <c r="B37" s="2"/>
      <c r="C37" s="39"/>
      <c r="D37" s="80"/>
      <c r="E37" s="38"/>
      <c r="F37" s="41"/>
      <c r="G37" s="81">
        <f t="shared" si="0"/>
        <v>0</v>
      </c>
      <c r="H37" s="82"/>
    </row>
    <row r="38" spans="1:8" ht="14.25" customHeight="1">
      <c r="A38" s="38"/>
      <c r="B38" s="2"/>
      <c r="C38" s="39"/>
      <c r="D38" s="80"/>
      <c r="E38" s="38"/>
      <c r="F38" s="41"/>
      <c r="G38" s="81">
        <f t="shared" si="0"/>
        <v>0</v>
      </c>
      <c r="H38" s="82"/>
    </row>
    <row r="39" spans="1:8" ht="14.25" customHeight="1">
      <c r="A39" s="38"/>
      <c r="B39" s="2"/>
      <c r="C39" s="39"/>
      <c r="D39" s="80"/>
      <c r="E39" s="38"/>
      <c r="F39" s="41"/>
      <c r="G39" s="81">
        <f>SUM(D39*F39)</f>
        <v>0</v>
      </c>
      <c r="H39" s="82"/>
    </row>
    <row r="40" spans="1:8" ht="14.25" customHeight="1">
      <c r="A40" s="27"/>
      <c r="B40" s="28" t="s">
        <v>13</v>
      </c>
      <c r="C40" s="27"/>
      <c r="D40" s="83"/>
      <c r="E40" s="27"/>
      <c r="F40" s="84"/>
      <c r="G40" s="85">
        <f>SUM(G1:G39)</f>
        <v>380000</v>
      </c>
      <c r="H40" s="30"/>
    </row>
  </sheetData>
  <sheetProtection/>
  <printOptions horizontalCentered="1"/>
  <pageMargins left="0" right="0" top="0.3937007874015748" bottom="0" header="0" footer="0.1968503937007874"/>
  <pageSetup horizontalDpi="600" verticalDpi="600" orientation="landscape" paperSize="9" r:id="rId1"/>
  <headerFooter scaleWithDoc="0" alignWithMargins="0">
    <oddFooter xml:space="preserve">&amp;C&amp;P / &amp;N </oddFooter>
  </headerFooter>
  <ignoredErrors>
    <ignoredError sqref="G39:G40 G3" emptyCellReference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K81"/>
  <sheetViews>
    <sheetView showZeros="0" zoomScalePageLayoutView="0" workbookViewId="0" topLeftCell="A46">
      <selection activeCell="B5" sqref="B5"/>
    </sheetView>
  </sheetViews>
  <sheetFormatPr defaultColWidth="9.00390625" defaultRowHeight="14.25" customHeight="1"/>
  <cols>
    <col min="1" max="1" width="6.75390625" style="31" customWidth="1"/>
    <col min="2" max="2" width="32.75390625" style="31" customWidth="1"/>
    <col min="3" max="3" width="27.625" style="31" customWidth="1"/>
    <col min="4" max="5" width="8.75390625" style="31" customWidth="1"/>
    <col min="6" max="6" width="16.625" style="31" customWidth="1"/>
    <col min="7" max="7" width="16.625" style="76" customWidth="1"/>
    <col min="8" max="8" width="23.50390625" style="31" customWidth="1"/>
    <col min="9" max="16384" width="9.00390625" style="31" customWidth="1"/>
  </cols>
  <sheetData>
    <row r="1" spans="1:8" ht="14.25" customHeight="1">
      <c r="A1" s="27" t="s">
        <v>5</v>
      </c>
      <c r="B1" s="28" t="s">
        <v>0</v>
      </c>
      <c r="C1" s="27" t="s">
        <v>6</v>
      </c>
      <c r="D1" s="28" t="s">
        <v>7</v>
      </c>
      <c r="E1" s="27" t="s">
        <v>1</v>
      </c>
      <c r="F1" s="28" t="s">
        <v>2</v>
      </c>
      <c r="G1" s="29" t="s">
        <v>3</v>
      </c>
      <c r="H1" s="30" t="s">
        <v>4</v>
      </c>
    </row>
    <row r="2" spans="1:8" ht="14.25" customHeight="1">
      <c r="A2" s="56">
        <v>13</v>
      </c>
      <c r="B2" s="60" t="s">
        <v>142</v>
      </c>
      <c r="C2" s="56"/>
      <c r="D2" s="77"/>
      <c r="E2" s="56"/>
      <c r="F2" s="78"/>
      <c r="G2" s="79"/>
      <c r="H2" s="68"/>
    </row>
    <row r="3" spans="1:8" ht="14.25" customHeight="1">
      <c r="A3" s="38"/>
      <c r="B3" s="2"/>
      <c r="C3" s="39"/>
      <c r="D3" s="80"/>
      <c r="E3" s="38"/>
      <c r="F3" s="41"/>
      <c r="G3" s="81"/>
      <c r="H3" s="43"/>
    </row>
    <row r="4" spans="1:8" ht="14.25" customHeight="1">
      <c r="A4" s="38"/>
      <c r="B4" s="2" t="s">
        <v>394</v>
      </c>
      <c r="C4" s="39"/>
      <c r="D4" s="80"/>
      <c r="E4" s="38"/>
      <c r="F4" s="41"/>
      <c r="G4" s="81">
        <f aca="true" t="shared" si="0" ref="G4:G9">SUM(D4*F4)</f>
        <v>0</v>
      </c>
      <c r="H4" s="43"/>
    </row>
    <row r="5" spans="1:8" ht="14.25" customHeight="1">
      <c r="A5" s="38"/>
      <c r="B5" s="2" t="s">
        <v>382</v>
      </c>
      <c r="C5" s="39"/>
      <c r="D5" s="80">
        <v>1</v>
      </c>
      <c r="E5" s="38" t="s">
        <v>10</v>
      </c>
      <c r="F5" s="41">
        <v>735000</v>
      </c>
      <c r="G5" s="86">
        <f t="shared" si="0"/>
        <v>735000</v>
      </c>
      <c r="H5" s="140" t="s">
        <v>365</v>
      </c>
    </row>
    <row r="6" spans="1:8" ht="14.25" customHeight="1">
      <c r="A6" s="38"/>
      <c r="B6" s="2" t="s">
        <v>383</v>
      </c>
      <c r="C6" s="39"/>
      <c r="D6" s="80">
        <v>1</v>
      </c>
      <c r="E6" s="38" t="s">
        <v>10</v>
      </c>
      <c r="F6" s="41">
        <v>35000</v>
      </c>
      <c r="G6" s="86">
        <f t="shared" si="0"/>
        <v>35000</v>
      </c>
      <c r="H6" s="140" t="s">
        <v>365</v>
      </c>
    </row>
    <row r="7" spans="1:8" ht="14.25" customHeight="1">
      <c r="A7" s="38"/>
      <c r="B7" s="2" t="s">
        <v>384</v>
      </c>
      <c r="C7" s="39"/>
      <c r="D7" s="80">
        <v>1</v>
      </c>
      <c r="E7" s="38" t="s">
        <v>10</v>
      </c>
      <c r="F7" s="41">
        <v>41000</v>
      </c>
      <c r="G7" s="86">
        <f t="shared" si="0"/>
        <v>41000</v>
      </c>
      <c r="H7" s="87" t="s">
        <v>198</v>
      </c>
    </row>
    <row r="8" spans="1:8" ht="14.25" customHeight="1">
      <c r="A8" s="38"/>
      <c r="B8" s="2" t="s">
        <v>385</v>
      </c>
      <c r="C8" s="39"/>
      <c r="D8" s="80">
        <v>1</v>
      </c>
      <c r="E8" s="38" t="s">
        <v>10</v>
      </c>
      <c r="F8" s="41">
        <v>6000</v>
      </c>
      <c r="G8" s="86">
        <f>SUM(D8*F8)</f>
        <v>6000</v>
      </c>
      <c r="H8" s="88">
        <f>SUM(G5:G8)</f>
        <v>817000</v>
      </c>
    </row>
    <row r="9" spans="1:8" ht="14.25" customHeight="1">
      <c r="A9" s="38"/>
      <c r="B9" s="2"/>
      <c r="C9" s="39"/>
      <c r="D9" s="80"/>
      <c r="E9" s="38"/>
      <c r="F9" s="41"/>
      <c r="G9" s="81">
        <f t="shared" si="0"/>
        <v>0</v>
      </c>
      <c r="H9" s="39"/>
    </row>
    <row r="10" spans="1:8" ht="14.25" customHeight="1">
      <c r="A10" s="38"/>
      <c r="B10" s="2"/>
      <c r="C10" s="39"/>
      <c r="D10" s="80"/>
      <c r="E10" s="38"/>
      <c r="F10" s="41"/>
      <c r="G10" s="81">
        <f aca="true" t="shared" si="1" ref="G10:G59">SUM(D10*F10)</f>
        <v>0</v>
      </c>
      <c r="H10" s="39"/>
    </row>
    <row r="11" spans="1:8" ht="14.25" customHeight="1">
      <c r="A11" s="38"/>
      <c r="B11" s="2"/>
      <c r="C11" s="39"/>
      <c r="D11" s="80"/>
      <c r="E11" s="38"/>
      <c r="F11" s="41"/>
      <c r="G11" s="81">
        <f t="shared" si="1"/>
        <v>0</v>
      </c>
      <c r="H11" s="39"/>
    </row>
    <row r="12" spans="1:8" ht="14.25" customHeight="1">
      <c r="A12" s="38"/>
      <c r="B12" s="2"/>
      <c r="C12" s="39"/>
      <c r="D12" s="80"/>
      <c r="E12" s="38"/>
      <c r="F12" s="41"/>
      <c r="G12" s="81">
        <f t="shared" si="1"/>
        <v>0</v>
      </c>
      <c r="H12" s="43"/>
    </row>
    <row r="13" spans="1:8" ht="14.25" customHeight="1">
      <c r="A13" s="38"/>
      <c r="B13" s="2"/>
      <c r="C13" s="39"/>
      <c r="D13" s="80"/>
      <c r="E13" s="38"/>
      <c r="F13" s="41"/>
      <c r="G13" s="81">
        <f t="shared" si="1"/>
        <v>0</v>
      </c>
      <c r="H13" s="43"/>
    </row>
    <row r="14" spans="1:8" ht="14.25" customHeight="1">
      <c r="A14" s="38"/>
      <c r="B14" s="2"/>
      <c r="C14" s="39"/>
      <c r="D14" s="80"/>
      <c r="E14" s="38"/>
      <c r="F14" s="41"/>
      <c r="G14" s="81">
        <f t="shared" si="1"/>
        <v>0</v>
      </c>
      <c r="H14" s="43"/>
    </row>
    <row r="15" spans="1:8" ht="14.25" customHeight="1">
      <c r="A15" s="38"/>
      <c r="B15" s="2"/>
      <c r="C15" s="39"/>
      <c r="D15" s="80"/>
      <c r="E15" s="38"/>
      <c r="F15" s="41"/>
      <c r="G15" s="81">
        <f t="shared" si="1"/>
        <v>0</v>
      </c>
      <c r="H15" s="43"/>
    </row>
    <row r="16" spans="1:8" ht="14.25" customHeight="1">
      <c r="A16" s="38"/>
      <c r="B16" s="2"/>
      <c r="C16" s="39"/>
      <c r="D16" s="80"/>
      <c r="E16" s="38"/>
      <c r="F16" s="41"/>
      <c r="G16" s="81">
        <f t="shared" si="1"/>
        <v>0</v>
      </c>
      <c r="H16" s="43"/>
    </row>
    <row r="17" spans="1:8" ht="14.25" customHeight="1">
      <c r="A17" s="38"/>
      <c r="B17" s="2"/>
      <c r="C17" s="39"/>
      <c r="D17" s="80"/>
      <c r="E17" s="38"/>
      <c r="F17" s="41"/>
      <c r="G17" s="81">
        <f t="shared" si="1"/>
        <v>0</v>
      </c>
      <c r="H17" s="43"/>
    </row>
    <row r="18" spans="1:8" ht="14.25" customHeight="1">
      <c r="A18" s="38"/>
      <c r="B18" s="2"/>
      <c r="C18" s="39"/>
      <c r="D18" s="80"/>
      <c r="E18" s="38"/>
      <c r="F18" s="41"/>
      <c r="G18" s="81">
        <f t="shared" si="1"/>
        <v>0</v>
      </c>
      <c r="H18" s="43"/>
    </row>
    <row r="19" spans="1:8" ht="14.25" customHeight="1">
      <c r="A19" s="38"/>
      <c r="B19" s="2"/>
      <c r="C19" s="39"/>
      <c r="D19" s="80"/>
      <c r="E19" s="38"/>
      <c r="F19" s="41"/>
      <c r="G19" s="81">
        <f aca="true" t="shared" si="2" ref="G19:G41">SUM(D19*F19)</f>
        <v>0</v>
      </c>
      <c r="H19" s="82"/>
    </row>
    <row r="20" spans="1:8" ht="14.25" customHeight="1">
      <c r="A20" s="38"/>
      <c r="B20" s="2"/>
      <c r="C20" s="39"/>
      <c r="D20" s="80"/>
      <c r="E20" s="38"/>
      <c r="F20" s="41"/>
      <c r="G20" s="81">
        <f t="shared" si="2"/>
        <v>0</v>
      </c>
      <c r="H20" s="82"/>
    </row>
    <row r="21" spans="1:8" ht="14.25" customHeight="1">
      <c r="A21" s="38"/>
      <c r="B21" s="2"/>
      <c r="C21" s="39"/>
      <c r="D21" s="80"/>
      <c r="E21" s="38"/>
      <c r="F21" s="41"/>
      <c r="G21" s="81">
        <f t="shared" si="2"/>
        <v>0</v>
      </c>
      <c r="H21" s="82"/>
    </row>
    <row r="22" spans="1:8" ht="14.25" customHeight="1">
      <c r="A22" s="38"/>
      <c r="B22" s="2"/>
      <c r="C22" s="39"/>
      <c r="D22" s="80"/>
      <c r="E22" s="38"/>
      <c r="F22" s="41"/>
      <c r="G22" s="81">
        <f t="shared" si="2"/>
        <v>0</v>
      </c>
      <c r="H22" s="82"/>
    </row>
    <row r="23" spans="1:8" ht="14.25" customHeight="1">
      <c r="A23" s="38"/>
      <c r="B23" s="2"/>
      <c r="C23" s="39"/>
      <c r="D23" s="80"/>
      <c r="E23" s="38"/>
      <c r="F23" s="41"/>
      <c r="G23" s="81">
        <f t="shared" si="2"/>
        <v>0</v>
      </c>
      <c r="H23" s="82"/>
    </row>
    <row r="24" spans="1:8" ht="14.25" customHeight="1">
      <c r="A24" s="38"/>
      <c r="B24" s="2"/>
      <c r="C24" s="39"/>
      <c r="D24" s="80"/>
      <c r="E24" s="38"/>
      <c r="F24" s="41"/>
      <c r="G24" s="81">
        <f t="shared" si="2"/>
        <v>0</v>
      </c>
      <c r="H24" s="82"/>
    </row>
    <row r="25" spans="1:8" ht="14.25" customHeight="1">
      <c r="A25" s="38"/>
      <c r="B25" s="2"/>
      <c r="C25" s="39"/>
      <c r="D25" s="80"/>
      <c r="E25" s="38"/>
      <c r="F25" s="41"/>
      <c r="G25" s="81">
        <f t="shared" si="2"/>
        <v>0</v>
      </c>
      <c r="H25" s="82"/>
    </row>
    <row r="26" spans="1:8" ht="14.25" customHeight="1">
      <c r="A26" s="38"/>
      <c r="B26" s="2"/>
      <c r="C26" s="39"/>
      <c r="D26" s="80"/>
      <c r="E26" s="38"/>
      <c r="F26" s="41"/>
      <c r="G26" s="81">
        <f t="shared" si="2"/>
        <v>0</v>
      </c>
      <c r="H26" s="82"/>
    </row>
    <row r="27" spans="1:8" ht="14.25" customHeight="1">
      <c r="A27" s="38"/>
      <c r="B27" s="2"/>
      <c r="C27" s="39"/>
      <c r="D27" s="80"/>
      <c r="E27" s="38"/>
      <c r="F27" s="41"/>
      <c r="G27" s="81">
        <f t="shared" si="2"/>
        <v>0</v>
      </c>
      <c r="H27" s="82"/>
    </row>
    <row r="28" spans="1:8" ht="14.25" customHeight="1">
      <c r="A28" s="38"/>
      <c r="B28" s="2"/>
      <c r="C28" s="39"/>
      <c r="D28" s="80"/>
      <c r="E28" s="38"/>
      <c r="F28" s="41"/>
      <c r="G28" s="81">
        <f t="shared" si="2"/>
        <v>0</v>
      </c>
      <c r="H28" s="82"/>
    </row>
    <row r="29" spans="1:8" ht="14.25" customHeight="1">
      <c r="A29" s="38"/>
      <c r="B29" s="2"/>
      <c r="C29" s="39"/>
      <c r="D29" s="80"/>
      <c r="E29" s="38"/>
      <c r="F29" s="41"/>
      <c r="G29" s="81">
        <f t="shared" si="2"/>
        <v>0</v>
      </c>
      <c r="H29" s="82"/>
    </row>
    <row r="30" spans="1:8" ht="14.25" customHeight="1">
      <c r="A30" s="38"/>
      <c r="B30" s="2"/>
      <c r="C30" s="39"/>
      <c r="D30" s="80"/>
      <c r="E30" s="38"/>
      <c r="F30" s="41"/>
      <c r="G30" s="81">
        <f t="shared" si="2"/>
        <v>0</v>
      </c>
      <c r="H30" s="82"/>
    </row>
    <row r="31" spans="1:8" ht="14.25" customHeight="1">
      <c r="A31" s="38"/>
      <c r="B31" s="2"/>
      <c r="C31" s="39"/>
      <c r="D31" s="80"/>
      <c r="E31" s="38"/>
      <c r="F31" s="41"/>
      <c r="G31" s="81">
        <f t="shared" si="2"/>
        <v>0</v>
      </c>
      <c r="H31" s="82"/>
    </row>
    <row r="32" spans="1:8" ht="14.25" customHeight="1">
      <c r="A32" s="38"/>
      <c r="B32" s="2"/>
      <c r="C32" s="39"/>
      <c r="D32" s="80"/>
      <c r="E32" s="38"/>
      <c r="F32" s="41"/>
      <c r="G32" s="81">
        <f t="shared" si="2"/>
        <v>0</v>
      </c>
      <c r="H32" s="82"/>
    </row>
    <row r="33" spans="1:8" ht="14.25" customHeight="1">
      <c r="A33" s="38"/>
      <c r="B33" s="2"/>
      <c r="C33" s="39"/>
      <c r="D33" s="80"/>
      <c r="E33" s="38"/>
      <c r="F33" s="41"/>
      <c r="G33" s="81">
        <f t="shared" si="2"/>
        <v>0</v>
      </c>
      <c r="H33" s="43"/>
    </row>
    <row r="34" spans="1:8" ht="14.25" customHeight="1">
      <c r="A34" s="38"/>
      <c r="B34" s="2"/>
      <c r="C34" s="39"/>
      <c r="D34" s="80"/>
      <c r="E34" s="38"/>
      <c r="F34" s="41"/>
      <c r="G34" s="81">
        <f t="shared" si="2"/>
        <v>0</v>
      </c>
      <c r="H34" s="43"/>
    </row>
    <row r="35" spans="1:8" ht="14.25" customHeight="1">
      <c r="A35" s="38"/>
      <c r="B35" s="2"/>
      <c r="C35" s="39"/>
      <c r="D35" s="80"/>
      <c r="E35" s="38"/>
      <c r="F35" s="41"/>
      <c r="G35" s="81">
        <f t="shared" si="2"/>
        <v>0</v>
      </c>
      <c r="H35" s="43"/>
    </row>
    <row r="36" spans="1:8" ht="14.25" customHeight="1">
      <c r="A36" s="38"/>
      <c r="B36" s="2"/>
      <c r="C36" s="39"/>
      <c r="D36" s="80"/>
      <c r="E36" s="38"/>
      <c r="F36" s="41"/>
      <c r="G36" s="81">
        <f t="shared" si="2"/>
        <v>0</v>
      </c>
      <c r="H36" s="43"/>
    </row>
    <row r="37" spans="1:8" ht="14.25" customHeight="1">
      <c r="A37" s="38"/>
      <c r="B37" s="2"/>
      <c r="C37" s="39"/>
      <c r="D37" s="80"/>
      <c r="E37" s="38"/>
      <c r="F37" s="41"/>
      <c r="G37" s="81">
        <f t="shared" si="2"/>
        <v>0</v>
      </c>
      <c r="H37" s="43"/>
    </row>
    <row r="38" spans="1:8" ht="14.25" customHeight="1">
      <c r="A38" s="38"/>
      <c r="B38" s="2"/>
      <c r="C38" s="39"/>
      <c r="D38" s="80"/>
      <c r="E38" s="38"/>
      <c r="F38" s="41"/>
      <c r="G38" s="81">
        <f t="shared" si="2"/>
        <v>0</v>
      </c>
      <c r="H38" s="43"/>
    </row>
    <row r="39" spans="1:8" ht="14.25" customHeight="1">
      <c r="A39" s="38"/>
      <c r="B39" s="2"/>
      <c r="C39" s="39"/>
      <c r="D39" s="80"/>
      <c r="E39" s="38"/>
      <c r="F39" s="41"/>
      <c r="G39" s="81">
        <f t="shared" si="2"/>
        <v>0</v>
      </c>
      <c r="H39" s="43"/>
    </row>
    <row r="40" spans="1:8" ht="14.25" customHeight="1">
      <c r="A40" s="44"/>
      <c r="B40" s="45"/>
      <c r="C40" s="46"/>
      <c r="D40" s="89"/>
      <c r="E40" s="44"/>
      <c r="F40" s="48"/>
      <c r="G40" s="90">
        <f t="shared" si="2"/>
        <v>0</v>
      </c>
      <c r="H40" s="63"/>
    </row>
    <row r="41" spans="1:8" ht="14.25" customHeight="1">
      <c r="A41" s="91"/>
      <c r="B41" s="92"/>
      <c r="C41" s="92"/>
      <c r="D41" s="93"/>
      <c r="E41" s="91"/>
      <c r="F41" s="94"/>
      <c r="G41" s="95">
        <f t="shared" si="2"/>
        <v>0</v>
      </c>
      <c r="H41" s="92"/>
    </row>
    <row r="42" spans="1:11" ht="14.25" customHeight="1">
      <c r="A42" s="27" t="s">
        <v>5</v>
      </c>
      <c r="B42" s="28" t="s">
        <v>0</v>
      </c>
      <c r="C42" s="27" t="s">
        <v>6</v>
      </c>
      <c r="D42" s="28" t="s">
        <v>7</v>
      </c>
      <c r="E42" s="27" t="s">
        <v>1</v>
      </c>
      <c r="F42" s="28" t="s">
        <v>2</v>
      </c>
      <c r="G42" s="29" t="s">
        <v>3</v>
      </c>
      <c r="H42" s="30" t="s">
        <v>4</v>
      </c>
      <c r="J42" s="96"/>
      <c r="K42" s="97"/>
    </row>
    <row r="43" spans="1:11" ht="14.25" customHeight="1">
      <c r="A43" s="56"/>
      <c r="B43" s="60" t="s">
        <v>11</v>
      </c>
      <c r="C43" s="56"/>
      <c r="D43" s="77"/>
      <c r="E43" s="56"/>
      <c r="F43" s="78"/>
      <c r="G43" s="79">
        <f>SUM(D43*F43)</f>
        <v>0</v>
      </c>
      <c r="H43" s="68"/>
      <c r="J43" s="96"/>
      <c r="K43" s="97"/>
    </row>
    <row r="44" spans="1:8" ht="14.25" customHeight="1">
      <c r="A44" s="38"/>
      <c r="B44" s="2"/>
      <c r="C44" s="39"/>
      <c r="D44" s="80"/>
      <c r="E44" s="38"/>
      <c r="F44" s="41"/>
      <c r="G44" s="81">
        <f t="shared" si="1"/>
        <v>0</v>
      </c>
      <c r="H44" s="82"/>
    </row>
    <row r="45" spans="1:8" ht="14.25" customHeight="1">
      <c r="A45" s="38"/>
      <c r="B45" s="2"/>
      <c r="C45" s="39"/>
      <c r="D45" s="80"/>
      <c r="E45" s="38"/>
      <c r="F45" s="41"/>
      <c r="G45" s="81">
        <f t="shared" si="1"/>
        <v>0</v>
      </c>
      <c r="H45" s="82"/>
    </row>
    <row r="46" spans="1:8" ht="14.25" customHeight="1">
      <c r="A46" s="38"/>
      <c r="B46" s="2"/>
      <c r="C46" s="39"/>
      <c r="D46" s="80"/>
      <c r="E46" s="38"/>
      <c r="F46" s="41"/>
      <c r="G46" s="81">
        <f t="shared" si="1"/>
        <v>0</v>
      </c>
      <c r="H46" s="82"/>
    </row>
    <row r="47" spans="1:8" ht="14.25" customHeight="1">
      <c r="A47" s="38"/>
      <c r="B47" s="2"/>
      <c r="C47" s="39"/>
      <c r="D47" s="80"/>
      <c r="E47" s="38"/>
      <c r="F47" s="41"/>
      <c r="G47" s="81">
        <f t="shared" si="1"/>
        <v>0</v>
      </c>
      <c r="H47" s="82"/>
    </row>
    <row r="48" spans="1:8" ht="14.25" customHeight="1">
      <c r="A48" s="38"/>
      <c r="B48" s="2"/>
      <c r="C48" s="39"/>
      <c r="D48" s="80"/>
      <c r="E48" s="38"/>
      <c r="F48" s="41"/>
      <c r="G48" s="81">
        <f t="shared" si="1"/>
        <v>0</v>
      </c>
      <c r="H48" s="82"/>
    </row>
    <row r="49" spans="1:8" ht="14.25" customHeight="1">
      <c r="A49" s="38"/>
      <c r="B49" s="2"/>
      <c r="C49" s="39"/>
      <c r="D49" s="80"/>
      <c r="E49" s="38"/>
      <c r="F49" s="41"/>
      <c r="G49" s="81">
        <f t="shared" si="1"/>
        <v>0</v>
      </c>
      <c r="H49" s="82"/>
    </row>
    <row r="50" spans="1:8" ht="14.25" customHeight="1">
      <c r="A50" s="38"/>
      <c r="B50" s="2"/>
      <c r="C50" s="39"/>
      <c r="D50" s="80"/>
      <c r="E50" s="38"/>
      <c r="F50" s="41"/>
      <c r="G50" s="81">
        <f t="shared" si="1"/>
        <v>0</v>
      </c>
      <c r="H50" s="82"/>
    </row>
    <row r="51" spans="1:8" ht="14.25" customHeight="1">
      <c r="A51" s="38"/>
      <c r="B51" s="2"/>
      <c r="C51" s="39"/>
      <c r="D51" s="80"/>
      <c r="E51" s="38"/>
      <c r="F51" s="41"/>
      <c r="G51" s="81">
        <f t="shared" si="1"/>
        <v>0</v>
      </c>
      <c r="H51" s="82"/>
    </row>
    <row r="52" spans="1:8" ht="14.25" customHeight="1">
      <c r="A52" s="38"/>
      <c r="B52" s="2"/>
      <c r="C52" s="39"/>
      <c r="D52" s="80"/>
      <c r="E52" s="38"/>
      <c r="F52" s="41"/>
      <c r="G52" s="81">
        <f t="shared" si="1"/>
        <v>0</v>
      </c>
      <c r="H52" s="82"/>
    </row>
    <row r="53" spans="1:8" ht="14.25" customHeight="1">
      <c r="A53" s="38"/>
      <c r="B53" s="2"/>
      <c r="C53" s="39"/>
      <c r="D53" s="80"/>
      <c r="E53" s="38"/>
      <c r="F53" s="41"/>
      <c r="G53" s="81">
        <f t="shared" si="1"/>
        <v>0</v>
      </c>
      <c r="H53" s="82"/>
    </row>
    <row r="54" spans="1:8" ht="14.25" customHeight="1">
      <c r="A54" s="38"/>
      <c r="B54" s="2"/>
      <c r="C54" s="39"/>
      <c r="D54" s="80"/>
      <c r="E54" s="38"/>
      <c r="F54" s="41"/>
      <c r="G54" s="81">
        <f t="shared" si="1"/>
        <v>0</v>
      </c>
      <c r="H54" s="82"/>
    </row>
    <row r="55" spans="1:8" ht="14.25" customHeight="1">
      <c r="A55" s="38"/>
      <c r="B55" s="2"/>
      <c r="C55" s="39"/>
      <c r="D55" s="80"/>
      <c r="E55" s="38"/>
      <c r="F55" s="41"/>
      <c r="G55" s="81">
        <f t="shared" si="1"/>
        <v>0</v>
      </c>
      <c r="H55" s="82"/>
    </row>
    <row r="56" spans="1:8" ht="14.25" customHeight="1">
      <c r="A56" s="38"/>
      <c r="B56" s="2"/>
      <c r="C56" s="39"/>
      <c r="D56" s="80"/>
      <c r="E56" s="38"/>
      <c r="F56" s="41"/>
      <c r="G56" s="81">
        <f t="shared" si="1"/>
        <v>0</v>
      </c>
      <c r="H56" s="82"/>
    </row>
    <row r="57" spans="1:8" ht="14.25" customHeight="1">
      <c r="A57" s="38"/>
      <c r="B57" s="2"/>
      <c r="C57" s="39"/>
      <c r="D57" s="80"/>
      <c r="E57" s="38"/>
      <c r="F57" s="41"/>
      <c r="G57" s="81">
        <f t="shared" si="1"/>
        <v>0</v>
      </c>
      <c r="H57" s="82"/>
    </row>
    <row r="58" spans="1:8" ht="14.25" customHeight="1">
      <c r="A58" s="38"/>
      <c r="B58" s="2"/>
      <c r="C58" s="39"/>
      <c r="D58" s="80"/>
      <c r="E58" s="38"/>
      <c r="F58" s="41"/>
      <c r="G58" s="81">
        <f t="shared" si="1"/>
        <v>0</v>
      </c>
      <c r="H58" s="82"/>
    </row>
    <row r="59" spans="1:8" ht="14.25" customHeight="1">
      <c r="A59" s="38"/>
      <c r="B59" s="2"/>
      <c r="C59" s="39"/>
      <c r="D59" s="80"/>
      <c r="E59" s="38"/>
      <c r="F59" s="41"/>
      <c r="G59" s="81">
        <f t="shared" si="1"/>
        <v>0</v>
      </c>
      <c r="H59" s="82"/>
    </row>
    <row r="60" spans="1:8" ht="14.25" customHeight="1">
      <c r="A60" s="38"/>
      <c r="B60" s="2"/>
      <c r="C60" s="39"/>
      <c r="D60" s="80"/>
      <c r="E60" s="38"/>
      <c r="F60" s="41"/>
      <c r="G60" s="81">
        <f aca="true" t="shared" si="3" ref="G60:G80">SUM(D60*F60)</f>
        <v>0</v>
      </c>
      <c r="H60" s="43"/>
    </row>
    <row r="61" spans="1:8" ht="14.25" customHeight="1">
      <c r="A61" s="38"/>
      <c r="B61" s="2"/>
      <c r="C61" s="39"/>
      <c r="D61" s="80"/>
      <c r="E61" s="38"/>
      <c r="F61" s="41"/>
      <c r="G61" s="81">
        <f t="shared" si="3"/>
        <v>0</v>
      </c>
      <c r="H61" s="43"/>
    </row>
    <row r="62" spans="1:8" ht="14.25" customHeight="1">
      <c r="A62" s="38"/>
      <c r="B62" s="2"/>
      <c r="C62" s="39"/>
      <c r="D62" s="80"/>
      <c r="E62" s="38"/>
      <c r="F62" s="41"/>
      <c r="G62" s="81">
        <f t="shared" si="3"/>
        <v>0</v>
      </c>
      <c r="H62" s="43"/>
    </row>
    <row r="63" spans="1:8" ht="14.25" customHeight="1">
      <c r="A63" s="38"/>
      <c r="B63" s="2"/>
      <c r="C63" s="39"/>
      <c r="D63" s="80"/>
      <c r="E63" s="38"/>
      <c r="F63" s="41"/>
      <c r="G63" s="81">
        <f t="shared" si="3"/>
        <v>0</v>
      </c>
      <c r="H63" s="43"/>
    </row>
    <row r="64" spans="1:8" ht="14.25" customHeight="1">
      <c r="A64" s="38"/>
      <c r="B64" s="2"/>
      <c r="C64" s="39"/>
      <c r="D64" s="80"/>
      <c r="E64" s="38"/>
      <c r="F64" s="41"/>
      <c r="G64" s="81">
        <f t="shared" si="3"/>
        <v>0</v>
      </c>
      <c r="H64" s="43"/>
    </row>
    <row r="65" spans="1:8" ht="14.25" customHeight="1">
      <c r="A65" s="38"/>
      <c r="B65" s="2"/>
      <c r="C65" s="39"/>
      <c r="D65" s="80"/>
      <c r="E65" s="38"/>
      <c r="F65" s="41"/>
      <c r="G65" s="81">
        <f t="shared" si="3"/>
        <v>0</v>
      </c>
      <c r="H65" s="43"/>
    </row>
    <row r="66" spans="1:8" ht="14.25" customHeight="1">
      <c r="A66" s="38"/>
      <c r="B66" s="2"/>
      <c r="C66" s="39"/>
      <c r="D66" s="80"/>
      <c r="E66" s="38"/>
      <c r="F66" s="41"/>
      <c r="G66" s="81">
        <f t="shared" si="3"/>
        <v>0</v>
      </c>
      <c r="H66" s="43"/>
    </row>
    <row r="67" spans="1:8" ht="14.25" customHeight="1">
      <c r="A67" s="38"/>
      <c r="B67" s="2"/>
      <c r="C67" s="39"/>
      <c r="D67" s="80"/>
      <c r="E67" s="38"/>
      <c r="F67" s="41"/>
      <c r="G67" s="81">
        <f t="shared" si="3"/>
        <v>0</v>
      </c>
      <c r="H67" s="43"/>
    </row>
    <row r="68" spans="1:8" ht="14.25" customHeight="1">
      <c r="A68" s="38"/>
      <c r="B68" s="2"/>
      <c r="C68" s="39"/>
      <c r="D68" s="80"/>
      <c r="E68" s="38"/>
      <c r="F68" s="41"/>
      <c r="G68" s="81">
        <f t="shared" si="3"/>
        <v>0</v>
      </c>
      <c r="H68" s="43"/>
    </row>
    <row r="69" spans="1:8" ht="14.25" customHeight="1">
      <c r="A69" s="38"/>
      <c r="B69" s="2"/>
      <c r="C69" s="39"/>
      <c r="D69" s="80"/>
      <c r="E69" s="38"/>
      <c r="F69" s="41"/>
      <c r="G69" s="81">
        <f t="shared" si="3"/>
        <v>0</v>
      </c>
      <c r="H69" s="43"/>
    </row>
    <row r="70" spans="1:8" ht="14.25" customHeight="1">
      <c r="A70" s="38"/>
      <c r="B70" s="2"/>
      <c r="C70" s="39"/>
      <c r="D70" s="80"/>
      <c r="E70" s="38"/>
      <c r="F70" s="41"/>
      <c r="G70" s="81">
        <f t="shared" si="3"/>
        <v>0</v>
      </c>
      <c r="H70" s="43"/>
    </row>
    <row r="71" spans="1:8" ht="14.25" customHeight="1">
      <c r="A71" s="38"/>
      <c r="B71" s="2"/>
      <c r="C71" s="39"/>
      <c r="D71" s="80"/>
      <c r="E71" s="38"/>
      <c r="F71" s="41"/>
      <c r="G71" s="81">
        <f t="shared" si="3"/>
        <v>0</v>
      </c>
      <c r="H71" s="82"/>
    </row>
    <row r="72" spans="1:8" ht="14.25" customHeight="1">
      <c r="A72" s="38"/>
      <c r="B72" s="2"/>
      <c r="C72" s="39"/>
      <c r="D72" s="80"/>
      <c r="E72" s="38"/>
      <c r="F72" s="41"/>
      <c r="G72" s="81">
        <f t="shared" si="3"/>
        <v>0</v>
      </c>
      <c r="H72" s="82"/>
    </row>
    <row r="73" spans="1:8" ht="14.25" customHeight="1">
      <c r="A73" s="38"/>
      <c r="B73" s="2"/>
      <c r="C73" s="39"/>
      <c r="D73" s="80"/>
      <c r="E73" s="38"/>
      <c r="F73" s="41"/>
      <c r="G73" s="81">
        <f t="shared" si="3"/>
        <v>0</v>
      </c>
      <c r="H73" s="82"/>
    </row>
    <row r="74" spans="1:8" ht="14.25" customHeight="1">
      <c r="A74" s="38"/>
      <c r="B74" s="2"/>
      <c r="C74" s="39"/>
      <c r="D74" s="80"/>
      <c r="E74" s="38"/>
      <c r="F74" s="41"/>
      <c r="G74" s="81">
        <f t="shared" si="3"/>
        <v>0</v>
      </c>
      <c r="H74" s="82"/>
    </row>
    <row r="75" spans="1:8" ht="14.25" customHeight="1">
      <c r="A75" s="38"/>
      <c r="B75" s="2"/>
      <c r="C75" s="39"/>
      <c r="D75" s="80"/>
      <c r="E75" s="38"/>
      <c r="F75" s="41"/>
      <c r="G75" s="81">
        <f t="shared" si="3"/>
        <v>0</v>
      </c>
      <c r="H75" s="82"/>
    </row>
    <row r="76" spans="1:8" ht="14.25" customHeight="1">
      <c r="A76" s="38"/>
      <c r="B76" s="2"/>
      <c r="C76" s="39"/>
      <c r="D76" s="80"/>
      <c r="E76" s="38"/>
      <c r="F76" s="41"/>
      <c r="G76" s="81">
        <f t="shared" si="3"/>
        <v>0</v>
      </c>
      <c r="H76" s="82"/>
    </row>
    <row r="77" spans="1:8" ht="14.25" customHeight="1">
      <c r="A77" s="38"/>
      <c r="B77" s="2"/>
      <c r="C77" s="39"/>
      <c r="D77" s="80"/>
      <c r="E77" s="38"/>
      <c r="F77" s="41"/>
      <c r="G77" s="81">
        <f t="shared" si="3"/>
        <v>0</v>
      </c>
      <c r="H77" s="82"/>
    </row>
    <row r="78" spans="1:8" ht="14.25" customHeight="1">
      <c r="A78" s="38"/>
      <c r="B78" s="2"/>
      <c r="C78" s="39"/>
      <c r="D78" s="80"/>
      <c r="E78" s="38"/>
      <c r="F78" s="41"/>
      <c r="G78" s="81">
        <f t="shared" si="3"/>
        <v>0</v>
      </c>
      <c r="H78" s="82"/>
    </row>
    <row r="79" spans="1:8" ht="14.25" customHeight="1">
      <c r="A79" s="38"/>
      <c r="B79" s="2"/>
      <c r="C79" s="39"/>
      <c r="D79" s="80"/>
      <c r="E79" s="38"/>
      <c r="F79" s="41"/>
      <c r="G79" s="81">
        <f t="shared" si="3"/>
        <v>0</v>
      </c>
      <c r="H79" s="82"/>
    </row>
    <row r="80" spans="1:8" ht="14.25" customHeight="1">
      <c r="A80" s="38"/>
      <c r="B80" s="2"/>
      <c r="C80" s="39"/>
      <c r="D80" s="80"/>
      <c r="E80" s="38"/>
      <c r="F80" s="41"/>
      <c r="G80" s="81">
        <f t="shared" si="3"/>
        <v>0</v>
      </c>
      <c r="H80" s="82"/>
    </row>
    <row r="81" spans="1:8" ht="14.25" customHeight="1">
      <c r="A81" s="27"/>
      <c r="B81" s="28" t="s">
        <v>13</v>
      </c>
      <c r="C81" s="27"/>
      <c r="D81" s="83"/>
      <c r="E81" s="27"/>
      <c r="F81" s="84"/>
      <c r="G81" s="85">
        <f>SUM(G1:G80)</f>
        <v>817000</v>
      </c>
      <c r="H81" s="30"/>
    </row>
  </sheetData>
  <sheetProtection/>
  <printOptions horizontalCentered="1"/>
  <pageMargins left="0" right="0" top="0.3937007874015748" bottom="0" header="0" footer="0.1968503937007874"/>
  <pageSetup horizontalDpi="600" verticalDpi="600" orientation="landscape" paperSize="9" r:id="rId1"/>
  <headerFooter scaleWithDoc="0" alignWithMargins="0">
    <oddFooter xml:space="preserve">&amp;C&amp;P / &amp;N </oddFooter>
  </headerFooter>
  <rowBreaks count="1" manualBreakCount="1">
    <brk id="41" max="255" man="1"/>
  </rowBreaks>
  <ignoredErrors>
    <ignoredError sqref="G80 G3" emptyCellReference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H40"/>
  <sheetViews>
    <sheetView showZeros="0" zoomScalePageLayoutView="0" workbookViewId="0" topLeftCell="A1">
      <selection activeCell="B4" sqref="B4"/>
    </sheetView>
  </sheetViews>
  <sheetFormatPr defaultColWidth="9.00390625" defaultRowHeight="14.25" customHeight="1"/>
  <cols>
    <col min="1" max="1" width="6.75390625" style="31" customWidth="1"/>
    <col min="2" max="2" width="32.75390625" style="31" customWidth="1"/>
    <col min="3" max="3" width="27.625" style="31" customWidth="1"/>
    <col min="4" max="5" width="8.75390625" style="31" customWidth="1"/>
    <col min="6" max="6" width="16.625" style="31" customWidth="1"/>
    <col min="7" max="7" width="16.625" style="76" customWidth="1"/>
    <col min="8" max="8" width="23.50390625" style="31" customWidth="1"/>
    <col min="9" max="16384" width="9.00390625" style="31" customWidth="1"/>
  </cols>
  <sheetData>
    <row r="1" spans="1:8" ht="14.25" customHeight="1">
      <c r="A1" s="27" t="s">
        <v>5</v>
      </c>
      <c r="B1" s="28" t="s">
        <v>0</v>
      </c>
      <c r="C1" s="27" t="s">
        <v>6</v>
      </c>
      <c r="D1" s="28" t="s">
        <v>7</v>
      </c>
      <c r="E1" s="27" t="s">
        <v>1</v>
      </c>
      <c r="F1" s="28" t="s">
        <v>2</v>
      </c>
      <c r="G1" s="29" t="s">
        <v>3</v>
      </c>
      <c r="H1" s="30" t="s">
        <v>4</v>
      </c>
    </row>
    <row r="2" spans="1:8" ht="14.25" customHeight="1">
      <c r="A2" s="56">
        <v>14</v>
      </c>
      <c r="B2" s="60" t="s">
        <v>94</v>
      </c>
      <c r="C2" s="56"/>
      <c r="D2" s="77"/>
      <c r="E2" s="56"/>
      <c r="F2" s="78"/>
      <c r="G2" s="79"/>
      <c r="H2" s="68"/>
    </row>
    <row r="3" spans="1:8" ht="14.25" customHeight="1">
      <c r="A3" s="38"/>
      <c r="B3" s="2"/>
      <c r="C3" s="39"/>
      <c r="D3" s="80"/>
      <c r="E3" s="38"/>
      <c r="F3" s="41"/>
      <c r="G3" s="81"/>
      <c r="H3" s="43"/>
    </row>
    <row r="4" spans="1:8" ht="14.25" customHeight="1">
      <c r="A4" s="38"/>
      <c r="B4" s="2"/>
      <c r="C4" s="39"/>
      <c r="D4" s="80"/>
      <c r="E4" s="38"/>
      <c r="F4" s="41"/>
      <c r="G4" s="81">
        <f aca="true" t="shared" si="0" ref="G4:G38">SUM(D4*F4)</f>
        <v>0</v>
      </c>
      <c r="H4" s="43"/>
    </row>
    <row r="5" spans="1:8" ht="14.25" customHeight="1">
      <c r="A5" s="38"/>
      <c r="B5" s="2"/>
      <c r="C5" s="39"/>
      <c r="D5" s="80"/>
      <c r="E5" s="38"/>
      <c r="F5" s="41"/>
      <c r="G5" s="81">
        <f t="shared" si="0"/>
        <v>0</v>
      </c>
      <c r="H5" s="43"/>
    </row>
    <row r="6" spans="1:8" ht="14.25" customHeight="1">
      <c r="A6" s="38"/>
      <c r="B6" s="2"/>
      <c r="C6" s="39"/>
      <c r="D6" s="80"/>
      <c r="E6" s="38"/>
      <c r="F6" s="41"/>
      <c r="G6" s="81">
        <f t="shared" si="0"/>
        <v>0</v>
      </c>
      <c r="H6" s="43"/>
    </row>
    <row r="7" spans="1:8" ht="14.25" customHeight="1">
      <c r="A7" s="38"/>
      <c r="B7" s="2"/>
      <c r="C7" s="39"/>
      <c r="D7" s="80"/>
      <c r="E7" s="38"/>
      <c r="F7" s="41"/>
      <c r="G7" s="81">
        <f t="shared" si="0"/>
        <v>0</v>
      </c>
      <c r="H7" s="43"/>
    </row>
    <row r="8" spans="1:8" ht="14.25" customHeight="1">
      <c r="A8" s="38"/>
      <c r="B8" s="2"/>
      <c r="C8" s="39"/>
      <c r="D8" s="80"/>
      <c r="E8" s="38"/>
      <c r="F8" s="41"/>
      <c r="G8" s="81">
        <f t="shared" si="0"/>
        <v>0</v>
      </c>
      <c r="H8" s="43"/>
    </row>
    <row r="9" spans="1:8" ht="14.25" customHeight="1">
      <c r="A9" s="38"/>
      <c r="B9" s="2"/>
      <c r="C9" s="39"/>
      <c r="D9" s="80"/>
      <c r="E9" s="38"/>
      <c r="F9" s="41"/>
      <c r="G9" s="81">
        <f t="shared" si="0"/>
        <v>0</v>
      </c>
      <c r="H9" s="43"/>
    </row>
    <row r="10" spans="1:8" ht="14.25" customHeight="1">
      <c r="A10" s="38"/>
      <c r="B10" s="2"/>
      <c r="C10" s="39"/>
      <c r="D10" s="80"/>
      <c r="E10" s="38"/>
      <c r="F10" s="41"/>
      <c r="G10" s="81">
        <f t="shared" si="0"/>
        <v>0</v>
      </c>
      <c r="H10" s="43"/>
    </row>
    <row r="11" spans="1:8" ht="14.25" customHeight="1">
      <c r="A11" s="38"/>
      <c r="B11" s="2"/>
      <c r="C11" s="39"/>
      <c r="D11" s="80"/>
      <c r="E11" s="38"/>
      <c r="F11" s="41"/>
      <c r="G11" s="81">
        <f t="shared" si="0"/>
        <v>0</v>
      </c>
      <c r="H11" s="43"/>
    </row>
    <row r="12" spans="1:8" ht="14.25" customHeight="1">
      <c r="A12" s="38"/>
      <c r="B12" s="2"/>
      <c r="C12" s="39"/>
      <c r="D12" s="80"/>
      <c r="E12" s="38"/>
      <c r="F12" s="41"/>
      <c r="G12" s="81">
        <f t="shared" si="0"/>
        <v>0</v>
      </c>
      <c r="H12" s="43"/>
    </row>
    <row r="13" spans="1:8" ht="14.25" customHeight="1">
      <c r="A13" s="38"/>
      <c r="B13" s="2"/>
      <c r="C13" s="39"/>
      <c r="D13" s="80"/>
      <c r="E13" s="38"/>
      <c r="F13" s="41"/>
      <c r="G13" s="81">
        <f t="shared" si="0"/>
        <v>0</v>
      </c>
      <c r="H13" s="43"/>
    </row>
    <row r="14" spans="1:8" ht="14.25" customHeight="1">
      <c r="A14" s="38"/>
      <c r="B14" s="2"/>
      <c r="C14" s="39"/>
      <c r="D14" s="80"/>
      <c r="E14" s="38"/>
      <c r="F14" s="41"/>
      <c r="G14" s="81">
        <f t="shared" si="0"/>
        <v>0</v>
      </c>
      <c r="H14" s="43"/>
    </row>
    <row r="15" spans="1:8" ht="14.25" customHeight="1">
      <c r="A15" s="38"/>
      <c r="B15" s="2"/>
      <c r="C15" s="39"/>
      <c r="D15" s="80"/>
      <c r="E15" s="38"/>
      <c r="F15" s="41"/>
      <c r="G15" s="81">
        <f t="shared" si="0"/>
        <v>0</v>
      </c>
      <c r="H15" s="43"/>
    </row>
    <row r="16" spans="1:8" ht="14.25" customHeight="1">
      <c r="A16" s="38"/>
      <c r="B16" s="2"/>
      <c r="C16" s="39"/>
      <c r="D16" s="80"/>
      <c r="E16" s="38"/>
      <c r="F16" s="41"/>
      <c r="G16" s="81">
        <f t="shared" si="0"/>
        <v>0</v>
      </c>
      <c r="H16" s="43"/>
    </row>
    <row r="17" spans="1:8" ht="14.25" customHeight="1">
      <c r="A17" s="38"/>
      <c r="B17" s="2"/>
      <c r="C17" s="39"/>
      <c r="D17" s="80"/>
      <c r="E17" s="38"/>
      <c r="F17" s="41"/>
      <c r="G17" s="81">
        <f t="shared" si="0"/>
        <v>0</v>
      </c>
      <c r="H17" s="43"/>
    </row>
    <row r="18" spans="1:8" ht="14.25" customHeight="1">
      <c r="A18" s="38"/>
      <c r="B18" s="2"/>
      <c r="C18" s="39"/>
      <c r="D18" s="80"/>
      <c r="E18" s="38"/>
      <c r="F18" s="41"/>
      <c r="G18" s="81">
        <f t="shared" si="0"/>
        <v>0</v>
      </c>
      <c r="H18" s="43"/>
    </row>
    <row r="19" spans="1:8" ht="14.25" customHeight="1">
      <c r="A19" s="38"/>
      <c r="B19" s="2"/>
      <c r="C19" s="39"/>
      <c r="D19" s="80"/>
      <c r="E19" s="38"/>
      <c r="F19" s="41"/>
      <c r="G19" s="81">
        <f t="shared" si="0"/>
        <v>0</v>
      </c>
      <c r="H19" s="43"/>
    </row>
    <row r="20" spans="1:8" ht="14.25" customHeight="1">
      <c r="A20" s="38"/>
      <c r="B20" s="2"/>
      <c r="C20" s="39"/>
      <c r="D20" s="80"/>
      <c r="E20" s="38"/>
      <c r="F20" s="41"/>
      <c r="G20" s="81">
        <f t="shared" si="0"/>
        <v>0</v>
      </c>
      <c r="H20" s="43"/>
    </row>
    <row r="21" spans="1:8" ht="14.25" customHeight="1">
      <c r="A21" s="38"/>
      <c r="B21" s="2"/>
      <c r="C21" s="39"/>
      <c r="D21" s="80"/>
      <c r="E21" s="38"/>
      <c r="F21" s="41"/>
      <c r="G21" s="81">
        <f t="shared" si="0"/>
        <v>0</v>
      </c>
      <c r="H21" s="43"/>
    </row>
    <row r="22" spans="1:8" ht="14.25" customHeight="1">
      <c r="A22" s="38"/>
      <c r="B22" s="2"/>
      <c r="C22" s="39"/>
      <c r="D22" s="80"/>
      <c r="E22" s="38"/>
      <c r="F22" s="41"/>
      <c r="G22" s="81">
        <f t="shared" si="0"/>
        <v>0</v>
      </c>
      <c r="H22" s="82"/>
    </row>
    <row r="23" spans="1:8" ht="14.25" customHeight="1">
      <c r="A23" s="38"/>
      <c r="B23" s="2"/>
      <c r="C23" s="39"/>
      <c r="D23" s="80"/>
      <c r="E23" s="38"/>
      <c r="F23" s="41"/>
      <c r="G23" s="81">
        <f t="shared" si="0"/>
        <v>0</v>
      </c>
      <c r="H23" s="82"/>
    </row>
    <row r="24" spans="1:8" ht="14.25" customHeight="1">
      <c r="A24" s="38"/>
      <c r="B24" s="2"/>
      <c r="C24" s="39"/>
      <c r="D24" s="80"/>
      <c r="E24" s="38"/>
      <c r="F24" s="41"/>
      <c r="G24" s="81">
        <f t="shared" si="0"/>
        <v>0</v>
      </c>
      <c r="H24" s="82"/>
    </row>
    <row r="25" spans="1:8" ht="14.25" customHeight="1">
      <c r="A25" s="38"/>
      <c r="B25" s="2"/>
      <c r="C25" s="39"/>
      <c r="D25" s="80"/>
      <c r="E25" s="38"/>
      <c r="F25" s="41"/>
      <c r="G25" s="81">
        <f t="shared" si="0"/>
        <v>0</v>
      </c>
      <c r="H25" s="82"/>
    </row>
    <row r="26" spans="1:8" ht="14.25" customHeight="1">
      <c r="A26" s="38"/>
      <c r="B26" s="2"/>
      <c r="C26" s="39"/>
      <c r="D26" s="80"/>
      <c r="E26" s="38"/>
      <c r="F26" s="41"/>
      <c r="G26" s="81">
        <f t="shared" si="0"/>
        <v>0</v>
      </c>
      <c r="H26" s="82"/>
    </row>
    <row r="27" spans="1:8" ht="14.25" customHeight="1">
      <c r="A27" s="38"/>
      <c r="B27" s="2"/>
      <c r="C27" s="39"/>
      <c r="D27" s="80"/>
      <c r="E27" s="38"/>
      <c r="F27" s="41"/>
      <c r="G27" s="81">
        <f t="shared" si="0"/>
        <v>0</v>
      </c>
      <c r="H27" s="82"/>
    </row>
    <row r="28" spans="1:8" ht="14.25" customHeight="1">
      <c r="A28" s="38"/>
      <c r="B28" s="2"/>
      <c r="C28" s="39"/>
      <c r="D28" s="80"/>
      <c r="E28" s="38"/>
      <c r="F28" s="41"/>
      <c r="G28" s="81">
        <f t="shared" si="0"/>
        <v>0</v>
      </c>
      <c r="H28" s="82"/>
    </row>
    <row r="29" spans="1:8" ht="14.25" customHeight="1">
      <c r="A29" s="38"/>
      <c r="B29" s="2"/>
      <c r="C29" s="39"/>
      <c r="D29" s="80"/>
      <c r="E29" s="38"/>
      <c r="F29" s="41"/>
      <c r="G29" s="81">
        <f t="shared" si="0"/>
        <v>0</v>
      </c>
      <c r="H29" s="82"/>
    </row>
    <row r="30" spans="1:8" ht="14.25" customHeight="1">
      <c r="A30" s="38"/>
      <c r="B30" s="2"/>
      <c r="C30" s="39"/>
      <c r="D30" s="80"/>
      <c r="E30" s="38"/>
      <c r="F30" s="41"/>
      <c r="G30" s="81">
        <f t="shared" si="0"/>
        <v>0</v>
      </c>
      <c r="H30" s="82"/>
    </row>
    <row r="31" spans="1:8" ht="14.25" customHeight="1">
      <c r="A31" s="38"/>
      <c r="B31" s="2"/>
      <c r="C31" s="39"/>
      <c r="D31" s="80"/>
      <c r="E31" s="38"/>
      <c r="F31" s="41"/>
      <c r="G31" s="81">
        <f t="shared" si="0"/>
        <v>0</v>
      </c>
      <c r="H31" s="82"/>
    </row>
    <row r="32" spans="1:8" ht="14.25" customHeight="1">
      <c r="A32" s="38"/>
      <c r="B32" s="2"/>
      <c r="C32" s="39"/>
      <c r="D32" s="80"/>
      <c r="E32" s="38"/>
      <c r="F32" s="41"/>
      <c r="G32" s="81">
        <f t="shared" si="0"/>
        <v>0</v>
      </c>
      <c r="H32" s="82"/>
    </row>
    <row r="33" spans="1:8" ht="14.25" customHeight="1">
      <c r="A33" s="38"/>
      <c r="B33" s="2"/>
      <c r="C33" s="39"/>
      <c r="D33" s="80"/>
      <c r="E33" s="38"/>
      <c r="F33" s="41"/>
      <c r="G33" s="81">
        <f t="shared" si="0"/>
        <v>0</v>
      </c>
      <c r="H33" s="82"/>
    </row>
    <row r="34" spans="1:8" ht="14.25" customHeight="1">
      <c r="A34" s="38"/>
      <c r="B34" s="2"/>
      <c r="C34" s="39"/>
      <c r="D34" s="80"/>
      <c r="E34" s="38"/>
      <c r="F34" s="41"/>
      <c r="G34" s="81">
        <f t="shared" si="0"/>
        <v>0</v>
      </c>
      <c r="H34" s="82"/>
    </row>
    <row r="35" spans="1:8" ht="14.25" customHeight="1">
      <c r="A35" s="38"/>
      <c r="B35" s="2"/>
      <c r="C35" s="39"/>
      <c r="D35" s="80"/>
      <c r="E35" s="38"/>
      <c r="F35" s="41"/>
      <c r="G35" s="81">
        <f t="shared" si="0"/>
        <v>0</v>
      </c>
      <c r="H35" s="82"/>
    </row>
    <row r="36" spans="1:8" ht="14.25" customHeight="1">
      <c r="A36" s="38"/>
      <c r="B36" s="2"/>
      <c r="C36" s="39"/>
      <c r="D36" s="80"/>
      <c r="E36" s="38"/>
      <c r="F36" s="41"/>
      <c r="G36" s="81">
        <f t="shared" si="0"/>
        <v>0</v>
      </c>
      <c r="H36" s="82"/>
    </row>
    <row r="37" spans="1:8" ht="14.25" customHeight="1">
      <c r="A37" s="38"/>
      <c r="B37" s="2"/>
      <c r="C37" s="39"/>
      <c r="D37" s="80"/>
      <c r="E37" s="38"/>
      <c r="F37" s="41"/>
      <c r="G37" s="81">
        <f t="shared" si="0"/>
        <v>0</v>
      </c>
      <c r="H37" s="82"/>
    </row>
    <row r="38" spans="1:8" ht="14.25" customHeight="1">
      <c r="A38" s="38"/>
      <c r="B38" s="2"/>
      <c r="C38" s="39"/>
      <c r="D38" s="80"/>
      <c r="E38" s="38"/>
      <c r="F38" s="41"/>
      <c r="G38" s="81">
        <f t="shared" si="0"/>
        <v>0</v>
      </c>
      <c r="H38" s="82"/>
    </row>
    <row r="39" spans="1:8" ht="14.25" customHeight="1">
      <c r="A39" s="38"/>
      <c r="B39" s="2"/>
      <c r="C39" s="39"/>
      <c r="D39" s="80"/>
      <c r="E39" s="38"/>
      <c r="F39" s="41"/>
      <c r="G39" s="81">
        <f>SUM(D39*F39)</f>
        <v>0</v>
      </c>
      <c r="H39" s="82"/>
    </row>
    <row r="40" spans="1:8" ht="14.25" customHeight="1">
      <c r="A40" s="27"/>
      <c r="B40" s="28" t="s">
        <v>13</v>
      </c>
      <c r="C40" s="27"/>
      <c r="D40" s="83"/>
      <c r="E40" s="27"/>
      <c r="F40" s="84"/>
      <c r="G40" s="85">
        <f>SUM(G1:G39)</f>
        <v>0</v>
      </c>
      <c r="H40" s="30"/>
    </row>
  </sheetData>
  <sheetProtection/>
  <printOptions horizontalCentered="1"/>
  <pageMargins left="0" right="0" top="0.3937007874015748" bottom="0" header="0" footer="0.1968503937007874"/>
  <pageSetup horizontalDpi="600" verticalDpi="600" orientation="landscape" paperSize="9" r:id="rId1"/>
  <headerFooter scaleWithDoc="0" alignWithMargins="0">
    <oddFooter xml:space="preserve">&amp;C&amp;P / &amp;N </oddFooter>
  </headerFooter>
  <ignoredErrors>
    <ignoredError sqref="G40 G3:G4 G39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showZeros="0" zoomScalePageLayoutView="0" workbookViewId="0" topLeftCell="A28">
      <selection activeCell="B4" sqref="B4"/>
    </sheetView>
  </sheetViews>
  <sheetFormatPr defaultColWidth="9.00390625" defaultRowHeight="14.25" customHeight="1"/>
  <cols>
    <col min="1" max="1" width="6.75390625" style="31" customWidth="1"/>
    <col min="2" max="2" width="32.75390625" style="31" customWidth="1"/>
    <col min="3" max="3" width="27.625" style="31" customWidth="1"/>
    <col min="4" max="5" width="8.75390625" style="31" customWidth="1"/>
    <col min="6" max="6" width="16.625" style="31" customWidth="1"/>
    <col min="7" max="7" width="16.625" style="76" customWidth="1"/>
    <col min="8" max="8" width="23.50390625" style="31" customWidth="1"/>
    <col min="9" max="16384" width="9.00390625" style="31" customWidth="1"/>
  </cols>
  <sheetData>
    <row r="1" spans="1:8" ht="14.25" customHeight="1">
      <c r="A1" s="27" t="s">
        <v>5</v>
      </c>
      <c r="B1" s="28" t="s">
        <v>0</v>
      </c>
      <c r="C1" s="27" t="s">
        <v>6</v>
      </c>
      <c r="D1" s="28" t="s">
        <v>7</v>
      </c>
      <c r="E1" s="27" t="s">
        <v>1</v>
      </c>
      <c r="F1" s="28" t="s">
        <v>2</v>
      </c>
      <c r="G1" s="29" t="s">
        <v>3</v>
      </c>
      <c r="H1" s="30" t="s">
        <v>4</v>
      </c>
    </row>
    <row r="2" spans="1:8" ht="14.25" customHeight="1">
      <c r="A2" s="32"/>
      <c r="B2" s="33" t="s">
        <v>11</v>
      </c>
      <c r="C2" s="32"/>
      <c r="D2" s="34"/>
      <c r="E2" s="32"/>
      <c r="F2" s="35"/>
      <c r="G2" s="36"/>
      <c r="H2" s="37"/>
    </row>
    <row r="3" spans="1:8" ht="14.25" customHeight="1">
      <c r="A3" s="38"/>
      <c r="B3" s="2"/>
      <c r="C3" s="39"/>
      <c r="D3" s="40"/>
      <c r="E3" s="38"/>
      <c r="F3" s="41"/>
      <c r="G3" s="42"/>
      <c r="H3" s="43"/>
    </row>
    <row r="4" spans="1:8" ht="14.25" customHeight="1">
      <c r="A4" s="38"/>
      <c r="B4" s="2" t="s">
        <v>147</v>
      </c>
      <c r="C4" s="39"/>
      <c r="D4" s="40"/>
      <c r="E4" s="38"/>
      <c r="F4" s="41"/>
      <c r="G4" s="42"/>
      <c r="H4" s="43"/>
    </row>
    <row r="5" spans="1:8" ht="14.25" customHeight="1">
      <c r="A5" s="38">
        <v>1</v>
      </c>
      <c r="B5" s="2" t="s">
        <v>8</v>
      </c>
      <c r="C5" s="39"/>
      <c r="D5" s="40">
        <v>1</v>
      </c>
      <c r="E5" s="38" t="s">
        <v>10</v>
      </c>
      <c r="F5" s="41"/>
      <c r="G5" s="42">
        <f>SUM('仮設'!G40)</f>
        <v>246000</v>
      </c>
      <c r="H5" s="43"/>
    </row>
    <row r="6" spans="1:8" ht="14.25" customHeight="1">
      <c r="A6" s="38">
        <v>2</v>
      </c>
      <c r="B6" s="2" t="s">
        <v>28</v>
      </c>
      <c r="C6" s="39"/>
      <c r="D6" s="40">
        <v>1</v>
      </c>
      <c r="E6" s="38" t="s">
        <v>10</v>
      </c>
      <c r="F6" s="41"/>
      <c r="G6" s="42">
        <f>SUM('基礎'!G40)</f>
        <v>829785</v>
      </c>
      <c r="H6" s="43"/>
    </row>
    <row r="7" spans="1:8" ht="14.25" customHeight="1">
      <c r="A7" s="38">
        <v>3</v>
      </c>
      <c r="B7" s="2" t="s">
        <v>30</v>
      </c>
      <c r="C7" s="39"/>
      <c r="D7" s="40">
        <v>1</v>
      </c>
      <c r="E7" s="38" t="s">
        <v>10</v>
      </c>
      <c r="F7" s="41"/>
      <c r="G7" s="42">
        <f>SUM('木工事'!G121)</f>
        <v>4734290.415</v>
      </c>
      <c r="H7" s="43"/>
    </row>
    <row r="8" spans="1:8" ht="14.25" customHeight="1">
      <c r="A8" s="38">
        <v>4</v>
      </c>
      <c r="B8" s="2" t="s">
        <v>73</v>
      </c>
      <c r="C8" s="39"/>
      <c r="D8" s="40">
        <v>1</v>
      </c>
      <c r="E8" s="38" t="s">
        <v>10</v>
      </c>
      <c r="F8" s="41"/>
      <c r="G8" s="42">
        <f>SUM(サッシ!G40)</f>
        <v>906350</v>
      </c>
      <c r="H8" s="43"/>
    </row>
    <row r="9" spans="1:8" ht="14.25" customHeight="1">
      <c r="A9" s="38">
        <v>5</v>
      </c>
      <c r="B9" s="2" t="s">
        <v>36</v>
      </c>
      <c r="C9" s="39"/>
      <c r="D9" s="40">
        <v>1</v>
      </c>
      <c r="E9" s="38" t="s">
        <v>10</v>
      </c>
      <c r="F9" s="41"/>
      <c r="G9" s="42">
        <f>SUM('外装'!G40)</f>
        <v>3369968.5</v>
      </c>
      <c r="H9" s="43"/>
    </row>
    <row r="10" spans="1:8" ht="14.25" customHeight="1">
      <c r="A10" s="38">
        <v>6</v>
      </c>
      <c r="B10" s="2" t="s">
        <v>18</v>
      </c>
      <c r="C10" s="39"/>
      <c r="D10" s="40">
        <v>1</v>
      </c>
      <c r="E10" s="38" t="s">
        <v>10</v>
      </c>
      <c r="F10" s="41"/>
      <c r="G10" s="42">
        <f>SUM('設備'!G40)</f>
        <v>2251180</v>
      </c>
      <c r="H10" s="43"/>
    </row>
    <row r="11" spans="1:8" ht="14.25" customHeight="1">
      <c r="A11" s="38">
        <v>7</v>
      </c>
      <c r="B11" s="2" t="s">
        <v>61</v>
      </c>
      <c r="C11" s="39"/>
      <c r="D11" s="40">
        <v>1</v>
      </c>
      <c r="E11" s="38" t="s">
        <v>10</v>
      </c>
      <c r="F11" s="41"/>
      <c r="G11" s="42">
        <f>SUM('左官'!G40)</f>
        <v>158715</v>
      </c>
      <c r="H11" s="43"/>
    </row>
    <row r="12" spans="1:8" ht="14.25" customHeight="1">
      <c r="A12" s="38">
        <v>8</v>
      </c>
      <c r="B12" s="2" t="s">
        <v>66</v>
      </c>
      <c r="C12" s="39"/>
      <c r="D12" s="40">
        <v>1</v>
      </c>
      <c r="E12" s="38" t="s">
        <v>10</v>
      </c>
      <c r="F12" s="41"/>
      <c r="G12" s="42">
        <f>SUM('和装'!G40)</f>
        <v>0</v>
      </c>
      <c r="H12" s="43"/>
    </row>
    <row r="13" spans="1:8" ht="14.25" customHeight="1">
      <c r="A13" s="38">
        <v>9</v>
      </c>
      <c r="B13" s="2" t="s">
        <v>76</v>
      </c>
      <c r="C13" s="39"/>
      <c r="D13" s="40">
        <v>1</v>
      </c>
      <c r="E13" s="38" t="s">
        <v>10</v>
      </c>
      <c r="F13" s="41"/>
      <c r="G13" s="42">
        <f>SUM('仕上'!G40)</f>
        <v>581245</v>
      </c>
      <c r="H13" s="43"/>
    </row>
    <row r="14" spans="1:8" ht="14.25" customHeight="1">
      <c r="A14" s="44">
        <v>10</v>
      </c>
      <c r="B14" s="45" t="s">
        <v>85</v>
      </c>
      <c r="C14" s="46"/>
      <c r="D14" s="47">
        <v>1</v>
      </c>
      <c r="E14" s="44" t="s">
        <v>10</v>
      </c>
      <c r="F14" s="48"/>
      <c r="G14" s="49">
        <f>SUM('その他'!G40)</f>
        <v>0</v>
      </c>
      <c r="H14" s="46"/>
    </row>
    <row r="15" spans="1:8" ht="14.25" customHeight="1">
      <c r="A15" s="27"/>
      <c r="B15" s="50"/>
      <c r="C15" s="51"/>
      <c r="D15" s="52"/>
      <c r="E15" s="27"/>
      <c r="F15" s="53" t="s">
        <v>119</v>
      </c>
      <c r="G15" s="54">
        <f>SUM(G5:G14)</f>
        <v>13077533.915</v>
      </c>
      <c r="H15" s="55"/>
    </row>
    <row r="16" spans="1:8" ht="14.25" customHeight="1">
      <c r="A16" s="56"/>
      <c r="B16" s="57" t="s">
        <v>148</v>
      </c>
      <c r="C16" s="58"/>
      <c r="D16" s="59"/>
      <c r="E16" s="56"/>
      <c r="F16" s="60"/>
      <c r="G16" s="56"/>
      <c r="H16" s="61"/>
    </row>
    <row r="17" spans="1:8" ht="14.25" customHeight="1">
      <c r="A17" s="38">
        <v>11</v>
      </c>
      <c r="B17" s="2" t="s">
        <v>118</v>
      </c>
      <c r="C17" s="39"/>
      <c r="D17" s="40">
        <v>1</v>
      </c>
      <c r="E17" s="38" t="s">
        <v>10</v>
      </c>
      <c r="F17" s="41"/>
      <c r="G17" s="42">
        <f>SUM('付帯'!G81)</f>
        <v>912250</v>
      </c>
      <c r="H17" s="62"/>
    </row>
    <row r="18" spans="1:8" ht="14.25" customHeight="1">
      <c r="A18" s="38">
        <v>12</v>
      </c>
      <c r="B18" s="2" t="s">
        <v>91</v>
      </c>
      <c r="C18" s="39"/>
      <c r="D18" s="40">
        <v>1</v>
      </c>
      <c r="E18" s="38" t="s">
        <v>10</v>
      </c>
      <c r="F18" s="41"/>
      <c r="G18" s="42">
        <f>SUM('申請'!G40)</f>
        <v>380000</v>
      </c>
      <c r="H18" s="62"/>
    </row>
    <row r="19" spans="1:8" ht="14.25" customHeight="1">
      <c r="A19" s="38">
        <v>13</v>
      </c>
      <c r="B19" s="2" t="s">
        <v>143</v>
      </c>
      <c r="C19" s="39"/>
      <c r="D19" s="40">
        <v>1</v>
      </c>
      <c r="E19" s="38" t="s">
        <v>10</v>
      </c>
      <c r="F19" s="41"/>
      <c r="G19" s="42">
        <f>SUM(OP!G81)</f>
        <v>817000</v>
      </c>
      <c r="H19" s="43"/>
    </row>
    <row r="20" spans="1:8" ht="14.25" customHeight="1">
      <c r="A20" s="44">
        <v>14</v>
      </c>
      <c r="B20" s="45" t="s">
        <v>94</v>
      </c>
      <c r="C20" s="46"/>
      <c r="D20" s="47">
        <v>1</v>
      </c>
      <c r="E20" s="44" t="s">
        <v>10</v>
      </c>
      <c r="F20" s="48"/>
      <c r="G20" s="49">
        <f>SUM('予備'!G40)</f>
        <v>0</v>
      </c>
      <c r="H20" s="63"/>
    </row>
    <row r="21" spans="1:8" ht="14.25" customHeight="1">
      <c r="A21" s="27"/>
      <c r="B21" s="27"/>
      <c r="C21" s="27"/>
      <c r="D21" s="64"/>
      <c r="E21" s="27"/>
      <c r="F21" s="65" t="s">
        <v>152</v>
      </c>
      <c r="G21" s="66">
        <f>SUM(G5+G6+G7+G8+G9+G10+G11+G12+G13+G14+G17+G18+G19+G20)</f>
        <v>15186783.915</v>
      </c>
      <c r="H21" s="55"/>
    </row>
    <row r="22" spans="1:8" ht="14.25" customHeight="1">
      <c r="A22" s="56"/>
      <c r="B22" s="60"/>
      <c r="C22" s="56"/>
      <c r="D22" s="60"/>
      <c r="E22" s="56"/>
      <c r="F22" s="60"/>
      <c r="G22" s="67"/>
      <c r="H22" s="68"/>
    </row>
    <row r="23" spans="1:8" ht="14.25" customHeight="1">
      <c r="A23" s="38"/>
      <c r="B23" s="69"/>
      <c r="C23" s="38"/>
      <c r="D23" s="69"/>
      <c r="E23" s="38"/>
      <c r="F23" s="69"/>
      <c r="G23" s="42"/>
      <c r="H23" s="43"/>
    </row>
    <row r="24" spans="1:8" ht="14.25" customHeight="1">
      <c r="A24" s="38"/>
      <c r="B24" s="2"/>
      <c r="C24" s="39"/>
      <c r="D24" s="40"/>
      <c r="E24" s="38"/>
      <c r="F24" s="70"/>
      <c r="G24" s="71"/>
      <c r="H24" s="43"/>
    </row>
    <row r="25" spans="1:8" ht="14.25" customHeight="1">
      <c r="A25" s="38"/>
      <c r="B25" s="38"/>
      <c r="C25" s="38"/>
      <c r="D25" s="38"/>
      <c r="E25" s="38"/>
      <c r="F25" s="38"/>
      <c r="G25" s="42"/>
      <c r="H25" s="43"/>
    </row>
    <row r="26" spans="1:8" ht="14.25" customHeight="1">
      <c r="A26" s="38"/>
      <c r="B26" s="69"/>
      <c r="C26" s="38"/>
      <c r="D26" s="69"/>
      <c r="E26" s="38"/>
      <c r="F26" s="69"/>
      <c r="G26" s="42"/>
      <c r="H26" s="43"/>
    </row>
    <row r="27" spans="1:8" ht="14.25" customHeight="1">
      <c r="A27" s="38"/>
      <c r="B27" s="69"/>
      <c r="C27" s="38"/>
      <c r="D27" s="69"/>
      <c r="E27" s="38"/>
      <c r="F27" s="69"/>
      <c r="G27" s="42"/>
      <c r="H27" s="43"/>
    </row>
    <row r="28" spans="1:8" ht="14.25" customHeight="1">
      <c r="A28" s="38"/>
      <c r="B28" s="69"/>
      <c r="C28" s="38"/>
      <c r="D28" s="69"/>
      <c r="E28" s="38"/>
      <c r="F28" s="69"/>
      <c r="G28" s="42"/>
      <c r="H28" s="43"/>
    </row>
    <row r="29" spans="1:8" ht="14.25" customHeight="1">
      <c r="A29" s="38"/>
      <c r="B29" s="69"/>
      <c r="C29" s="38"/>
      <c r="D29" s="69"/>
      <c r="E29" s="38"/>
      <c r="F29" s="69"/>
      <c r="G29" s="42"/>
      <c r="H29" s="43"/>
    </row>
    <row r="30" spans="1:8" ht="14.25" customHeight="1">
      <c r="A30" s="38"/>
      <c r="B30" s="69"/>
      <c r="C30" s="38"/>
      <c r="D30" s="69"/>
      <c r="E30" s="38"/>
      <c r="F30" s="69"/>
      <c r="G30" s="42"/>
      <c r="H30" s="43"/>
    </row>
    <row r="31" spans="1:8" ht="14.25" customHeight="1">
      <c r="A31" s="38"/>
      <c r="B31" s="2"/>
      <c r="C31" s="39"/>
      <c r="D31" s="40"/>
      <c r="E31" s="38"/>
      <c r="F31" s="41"/>
      <c r="G31" s="42"/>
      <c r="H31" s="43"/>
    </row>
    <row r="32" spans="1:8" ht="14.25" customHeight="1">
      <c r="A32" s="38"/>
      <c r="B32" s="2"/>
      <c r="C32" s="39"/>
      <c r="D32" s="40"/>
      <c r="E32" s="38"/>
      <c r="F32" s="41"/>
      <c r="G32" s="42"/>
      <c r="H32" s="43"/>
    </row>
    <row r="33" spans="1:8" ht="14.25" customHeight="1">
      <c r="A33" s="72"/>
      <c r="B33" s="73"/>
      <c r="C33" s="39"/>
      <c r="D33" s="40"/>
      <c r="E33" s="38"/>
      <c r="F33" s="41"/>
      <c r="G33" s="42"/>
      <c r="H33" s="43"/>
    </row>
    <row r="34" spans="1:8" ht="14.25" customHeight="1">
      <c r="A34" s="72"/>
      <c r="B34" s="73"/>
      <c r="C34" s="39"/>
      <c r="D34" s="40"/>
      <c r="E34" s="38"/>
      <c r="F34" s="41"/>
      <c r="G34" s="42"/>
      <c r="H34" s="43"/>
    </row>
    <row r="35" spans="1:8" ht="14.25" customHeight="1">
      <c r="A35" s="72"/>
      <c r="B35" s="73"/>
      <c r="C35" s="39"/>
      <c r="D35" s="40"/>
      <c r="E35" s="38"/>
      <c r="F35" s="41"/>
      <c r="G35" s="42"/>
      <c r="H35" s="43"/>
    </row>
    <row r="36" spans="1:8" ht="14.25" customHeight="1">
      <c r="A36" s="72"/>
      <c r="B36" s="73"/>
      <c r="C36" s="39"/>
      <c r="D36" s="40"/>
      <c r="E36" s="38"/>
      <c r="F36" s="41"/>
      <c r="G36" s="42"/>
      <c r="H36" s="43"/>
    </row>
    <row r="37" spans="1:8" ht="14.25" customHeight="1">
      <c r="A37" s="72"/>
      <c r="B37" s="73"/>
      <c r="C37" s="39"/>
      <c r="D37" s="40"/>
      <c r="E37" s="38"/>
      <c r="F37" s="41"/>
      <c r="G37" s="42"/>
      <c r="H37" s="43"/>
    </row>
    <row r="38" spans="1:8" ht="14.25" customHeight="1">
      <c r="A38" s="38"/>
      <c r="B38" s="72"/>
      <c r="C38" s="38"/>
      <c r="D38" s="69"/>
      <c r="E38" s="38"/>
      <c r="F38" s="69"/>
      <c r="G38" s="38"/>
      <c r="H38" s="43"/>
    </row>
    <row r="39" spans="1:8" ht="14.25" customHeight="1">
      <c r="A39" s="38"/>
      <c r="B39" s="72"/>
      <c r="C39" s="38"/>
      <c r="D39" s="69"/>
      <c r="E39" s="38"/>
      <c r="F39" s="69"/>
      <c r="G39" s="38"/>
      <c r="H39" s="43"/>
    </row>
    <row r="40" spans="1:8" ht="14.25" customHeight="1">
      <c r="A40" s="44"/>
      <c r="B40" s="74"/>
      <c r="C40" s="44"/>
      <c r="D40" s="75"/>
      <c r="E40" s="44"/>
      <c r="F40" s="75"/>
      <c r="G40" s="44"/>
      <c r="H40" s="63"/>
    </row>
  </sheetData>
  <sheetProtection/>
  <printOptions horizontalCentered="1"/>
  <pageMargins left="0" right="0" top="0.3937007874015748" bottom="0" header="0" footer="0.1968503937007874"/>
  <pageSetup horizontalDpi="600" verticalDpi="600" orientation="landscape" paperSize="9" r:id="rId1"/>
  <headerFooter alignWithMargins="0">
    <oddFooter xml:space="preserve">&amp;C&amp;P /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showZeros="0" zoomScalePageLayoutView="0" workbookViewId="0" topLeftCell="A7">
      <selection activeCell="L20" sqref="L20"/>
    </sheetView>
  </sheetViews>
  <sheetFormatPr defaultColWidth="9.00390625" defaultRowHeight="14.25" customHeight="1"/>
  <cols>
    <col min="1" max="1" width="6.75390625" style="31" customWidth="1"/>
    <col min="2" max="2" width="32.75390625" style="31" customWidth="1"/>
    <col min="3" max="3" width="27.625" style="31" customWidth="1"/>
    <col min="4" max="5" width="8.75390625" style="31" customWidth="1"/>
    <col min="6" max="6" width="16.625" style="31" customWidth="1"/>
    <col min="7" max="7" width="16.625" style="76" customWidth="1"/>
    <col min="8" max="8" width="23.50390625" style="31" customWidth="1"/>
    <col min="9" max="16384" width="9.00390625" style="31" customWidth="1"/>
  </cols>
  <sheetData>
    <row r="1" spans="1:8" ht="14.25" customHeight="1">
      <c r="A1" s="27" t="s">
        <v>5</v>
      </c>
      <c r="B1" s="28" t="s">
        <v>0</v>
      </c>
      <c r="C1" s="27" t="s">
        <v>6</v>
      </c>
      <c r="D1" s="28" t="s">
        <v>7</v>
      </c>
      <c r="E1" s="27" t="s">
        <v>1</v>
      </c>
      <c r="F1" s="28" t="s">
        <v>2</v>
      </c>
      <c r="G1" s="29" t="s">
        <v>3</v>
      </c>
      <c r="H1" s="30" t="s">
        <v>4</v>
      </c>
    </row>
    <row r="2" spans="1:8" ht="14.25" customHeight="1">
      <c r="A2" s="56">
        <v>1</v>
      </c>
      <c r="B2" s="60" t="s">
        <v>8</v>
      </c>
      <c r="C2" s="56"/>
      <c r="D2" s="77"/>
      <c r="E2" s="56"/>
      <c r="F2" s="78"/>
      <c r="G2" s="79"/>
      <c r="H2" s="68"/>
    </row>
    <row r="3" spans="1:8" ht="14.25" customHeight="1">
      <c r="A3" s="38"/>
      <c r="B3" s="2"/>
      <c r="C3" s="39"/>
      <c r="D3" s="80"/>
      <c r="E3" s="38"/>
      <c r="F3" s="41"/>
      <c r="G3" s="81"/>
      <c r="H3" s="43"/>
    </row>
    <row r="4" spans="1:8" ht="14.25" customHeight="1">
      <c r="A4" s="38"/>
      <c r="B4" s="2" t="s">
        <v>12</v>
      </c>
      <c r="C4" s="39"/>
      <c r="D4" s="80"/>
      <c r="E4" s="38" t="s">
        <v>15</v>
      </c>
      <c r="F4" s="41">
        <v>200</v>
      </c>
      <c r="G4" s="81">
        <f aca="true" t="shared" si="0" ref="G4:G39">SUM(D4*F4)</f>
        <v>0</v>
      </c>
      <c r="H4" s="43"/>
    </row>
    <row r="5" spans="1:8" ht="14.25" customHeight="1">
      <c r="A5" s="38"/>
      <c r="B5" s="2" t="s">
        <v>9</v>
      </c>
      <c r="C5" s="39"/>
      <c r="D5" s="80"/>
      <c r="E5" s="38" t="s">
        <v>16</v>
      </c>
      <c r="F5" s="41">
        <v>1000</v>
      </c>
      <c r="G5" s="81">
        <f t="shared" si="0"/>
        <v>0</v>
      </c>
      <c r="H5" s="43"/>
    </row>
    <row r="6" spans="1:8" ht="14.25" customHeight="1">
      <c r="A6" s="38"/>
      <c r="B6" s="2"/>
      <c r="C6" s="39"/>
      <c r="D6" s="80"/>
      <c r="E6" s="38"/>
      <c r="F6" s="41"/>
      <c r="G6" s="121">
        <f t="shared" si="0"/>
        <v>0</v>
      </c>
      <c r="H6" s="122"/>
    </row>
    <row r="7" spans="1:11" ht="14.25" customHeight="1">
      <c r="A7" s="38"/>
      <c r="B7" s="2" t="s">
        <v>179</v>
      </c>
      <c r="C7" s="39" t="s">
        <v>180</v>
      </c>
      <c r="D7" s="80">
        <v>1</v>
      </c>
      <c r="E7" s="38" t="s">
        <v>10</v>
      </c>
      <c r="F7" s="41">
        <v>6000</v>
      </c>
      <c r="G7" s="81">
        <f t="shared" si="0"/>
        <v>6000</v>
      </c>
      <c r="H7" s="82"/>
      <c r="J7" s="144"/>
      <c r="K7" s="144"/>
    </row>
    <row r="8" spans="1:11" ht="14.25" customHeight="1">
      <c r="A8" s="38"/>
      <c r="B8" s="2"/>
      <c r="C8" s="39"/>
      <c r="D8" s="80"/>
      <c r="E8" s="38"/>
      <c r="F8" s="41"/>
      <c r="G8" s="81">
        <f t="shared" si="0"/>
        <v>0</v>
      </c>
      <c r="H8" s="82"/>
      <c r="J8" s="144"/>
      <c r="K8" s="144"/>
    </row>
    <row r="9" spans="1:11" ht="14.25" customHeight="1">
      <c r="A9" s="38"/>
      <c r="B9" s="2" t="s">
        <v>149</v>
      </c>
      <c r="C9" s="39" t="s">
        <v>173</v>
      </c>
      <c r="D9" s="80">
        <v>1</v>
      </c>
      <c r="E9" s="38" t="s">
        <v>10</v>
      </c>
      <c r="F9" s="41">
        <v>120000</v>
      </c>
      <c r="G9" s="81">
        <f t="shared" si="0"/>
        <v>120000</v>
      </c>
      <c r="H9" s="43" t="s">
        <v>291</v>
      </c>
      <c r="J9" s="144"/>
      <c r="K9" s="127"/>
    </row>
    <row r="10" spans="1:11" ht="14.25" customHeight="1">
      <c r="A10" s="38"/>
      <c r="B10" s="2" t="s">
        <v>306</v>
      </c>
      <c r="C10" s="39"/>
      <c r="D10" s="80">
        <v>1</v>
      </c>
      <c r="E10" s="38" t="s">
        <v>10</v>
      </c>
      <c r="F10" s="41">
        <v>50000</v>
      </c>
      <c r="G10" s="81">
        <f t="shared" si="0"/>
        <v>50000</v>
      </c>
      <c r="H10" s="43"/>
      <c r="J10" s="144"/>
      <c r="K10" s="127"/>
    </row>
    <row r="11" spans="1:11" ht="14.25" customHeight="1">
      <c r="A11" s="38"/>
      <c r="B11" s="2"/>
      <c r="C11" s="39"/>
      <c r="D11" s="80"/>
      <c r="E11" s="38"/>
      <c r="F11" s="41"/>
      <c r="G11" s="81">
        <f t="shared" si="0"/>
        <v>0</v>
      </c>
      <c r="H11" s="43"/>
      <c r="J11" s="144"/>
      <c r="K11" s="144"/>
    </row>
    <row r="12" spans="1:11" ht="14.25" customHeight="1">
      <c r="A12" s="38"/>
      <c r="B12" s="2" t="s">
        <v>27</v>
      </c>
      <c r="C12" s="39"/>
      <c r="D12" s="80">
        <v>1</v>
      </c>
      <c r="E12" s="38" t="s">
        <v>19</v>
      </c>
      <c r="F12" s="41">
        <v>50000</v>
      </c>
      <c r="G12" s="81">
        <f t="shared" si="0"/>
        <v>50000</v>
      </c>
      <c r="H12" s="43"/>
      <c r="J12" s="144"/>
      <c r="K12" s="144"/>
    </row>
    <row r="13" spans="1:8" ht="14.25" customHeight="1">
      <c r="A13" s="38"/>
      <c r="B13" s="2"/>
      <c r="C13" s="39"/>
      <c r="D13" s="80"/>
      <c r="E13" s="38"/>
      <c r="F13" s="41"/>
      <c r="G13" s="81">
        <f t="shared" si="0"/>
        <v>0</v>
      </c>
      <c r="H13" s="43"/>
    </row>
    <row r="14" spans="1:8" ht="14.25" customHeight="1">
      <c r="A14" s="38"/>
      <c r="B14" s="2" t="s">
        <v>75</v>
      </c>
      <c r="C14" s="39"/>
      <c r="D14" s="80">
        <v>1</v>
      </c>
      <c r="E14" s="38" t="s">
        <v>14</v>
      </c>
      <c r="F14" s="41">
        <v>20000</v>
      </c>
      <c r="G14" s="81">
        <f t="shared" si="0"/>
        <v>20000</v>
      </c>
      <c r="H14" s="43"/>
    </row>
    <row r="15" spans="1:8" ht="14.25" customHeight="1">
      <c r="A15" s="38"/>
      <c r="B15" s="2"/>
      <c r="C15" s="39"/>
      <c r="D15" s="80"/>
      <c r="E15" s="38"/>
      <c r="F15" s="41"/>
      <c r="G15" s="81">
        <f t="shared" si="0"/>
        <v>0</v>
      </c>
      <c r="H15" s="43"/>
    </row>
    <row r="16" spans="1:8" ht="14.25" customHeight="1">
      <c r="A16" s="38"/>
      <c r="B16" s="2"/>
      <c r="C16" s="39"/>
      <c r="D16" s="80"/>
      <c r="E16" s="38"/>
      <c r="F16" s="41"/>
      <c r="G16" s="81">
        <f t="shared" si="0"/>
        <v>0</v>
      </c>
      <c r="H16" s="101"/>
    </row>
    <row r="17" spans="1:8" ht="14.25" customHeight="1">
      <c r="A17" s="38"/>
      <c r="B17" s="2"/>
      <c r="C17" s="39"/>
      <c r="D17" s="80"/>
      <c r="E17" s="38"/>
      <c r="F17" s="41"/>
      <c r="G17" s="81"/>
      <c r="H17" s="101"/>
    </row>
    <row r="18" spans="1:8" ht="14.25" customHeight="1">
      <c r="A18" s="38"/>
      <c r="B18" s="2"/>
      <c r="C18" s="39"/>
      <c r="D18" s="80"/>
      <c r="E18" s="38"/>
      <c r="F18" s="41"/>
      <c r="G18" s="81">
        <f t="shared" si="0"/>
        <v>0</v>
      </c>
      <c r="H18" s="82"/>
    </row>
    <row r="19" spans="1:8" ht="14.25" customHeight="1">
      <c r="A19" s="38"/>
      <c r="B19" s="2"/>
      <c r="C19" s="39"/>
      <c r="D19" s="80"/>
      <c r="E19" s="38"/>
      <c r="F19" s="41"/>
      <c r="G19" s="81">
        <f t="shared" si="0"/>
        <v>0</v>
      </c>
      <c r="H19" s="82"/>
    </row>
    <row r="20" spans="1:8" ht="14.25" customHeight="1">
      <c r="A20" s="38"/>
      <c r="B20" s="2"/>
      <c r="C20" s="39"/>
      <c r="D20" s="80"/>
      <c r="E20" s="38"/>
      <c r="F20" s="41"/>
      <c r="G20" s="81">
        <f t="shared" si="0"/>
        <v>0</v>
      </c>
      <c r="H20" s="82"/>
    </row>
    <row r="21" spans="1:8" ht="14.25" customHeight="1">
      <c r="A21" s="38"/>
      <c r="B21" s="2"/>
      <c r="C21" s="39"/>
      <c r="D21" s="80"/>
      <c r="E21" s="38"/>
      <c r="F21" s="41"/>
      <c r="G21" s="121">
        <f t="shared" si="0"/>
        <v>0</v>
      </c>
      <c r="H21" s="122"/>
    </row>
    <row r="22" spans="1:8" ht="14.25" customHeight="1">
      <c r="A22" s="38"/>
      <c r="B22" s="2"/>
      <c r="C22" s="39"/>
      <c r="D22" s="80"/>
      <c r="E22" s="38"/>
      <c r="F22" s="41"/>
      <c r="G22" s="121">
        <f t="shared" si="0"/>
        <v>0</v>
      </c>
      <c r="H22" s="122"/>
    </row>
    <row r="23" spans="1:8" ht="14.25" customHeight="1">
      <c r="A23" s="38"/>
      <c r="B23" s="2"/>
      <c r="C23" s="39"/>
      <c r="D23" s="80"/>
      <c r="E23" s="38"/>
      <c r="F23" s="41"/>
      <c r="G23" s="121">
        <f t="shared" si="0"/>
        <v>0</v>
      </c>
      <c r="H23" s="122"/>
    </row>
    <row r="24" spans="1:8" ht="14.25" customHeight="1">
      <c r="A24" s="38"/>
      <c r="B24" s="2"/>
      <c r="C24" s="39"/>
      <c r="D24" s="80"/>
      <c r="E24" s="38"/>
      <c r="F24" s="41"/>
      <c r="G24" s="121">
        <f t="shared" si="0"/>
        <v>0</v>
      </c>
      <c r="H24" s="122"/>
    </row>
    <row r="25" spans="1:8" ht="14.25" customHeight="1">
      <c r="A25" s="38"/>
      <c r="B25" s="2"/>
      <c r="C25" s="39"/>
      <c r="D25" s="80"/>
      <c r="E25" s="38"/>
      <c r="F25" s="41"/>
      <c r="G25" s="121">
        <f t="shared" si="0"/>
        <v>0</v>
      </c>
      <c r="H25" s="122"/>
    </row>
    <row r="26" spans="1:8" ht="14.25" customHeight="1">
      <c r="A26" s="38"/>
      <c r="B26" s="2"/>
      <c r="C26" s="39"/>
      <c r="D26" s="80"/>
      <c r="E26" s="38"/>
      <c r="F26" s="41"/>
      <c r="G26" s="121">
        <f t="shared" si="0"/>
        <v>0</v>
      </c>
      <c r="H26" s="122"/>
    </row>
    <row r="27" spans="1:8" ht="14.25" customHeight="1">
      <c r="A27" s="38"/>
      <c r="B27" s="2"/>
      <c r="C27" s="39"/>
      <c r="D27" s="80"/>
      <c r="E27" s="38"/>
      <c r="F27" s="41"/>
      <c r="G27" s="121">
        <f t="shared" si="0"/>
        <v>0</v>
      </c>
      <c r="H27" s="122"/>
    </row>
    <row r="28" spans="1:8" ht="14.25" customHeight="1">
      <c r="A28" s="38"/>
      <c r="B28" s="2"/>
      <c r="C28" s="39"/>
      <c r="D28" s="80"/>
      <c r="E28" s="38"/>
      <c r="F28" s="41"/>
      <c r="G28" s="121">
        <f t="shared" si="0"/>
        <v>0</v>
      </c>
      <c r="H28" s="123"/>
    </row>
    <row r="29" spans="1:8" ht="14.25" customHeight="1">
      <c r="A29" s="38"/>
      <c r="B29" s="2"/>
      <c r="C29" s="39"/>
      <c r="D29" s="80"/>
      <c r="E29" s="38"/>
      <c r="F29" s="41"/>
      <c r="G29" s="81">
        <f t="shared" si="0"/>
        <v>0</v>
      </c>
      <c r="H29" s="43"/>
    </row>
    <row r="30" spans="1:8" ht="14.25" customHeight="1">
      <c r="A30" s="38"/>
      <c r="B30" s="2"/>
      <c r="C30" s="39"/>
      <c r="D30" s="80"/>
      <c r="E30" s="38"/>
      <c r="F30" s="41"/>
      <c r="G30" s="81">
        <f t="shared" si="0"/>
        <v>0</v>
      </c>
      <c r="H30" s="82"/>
    </row>
    <row r="31" spans="1:8" ht="14.25" customHeight="1">
      <c r="A31" s="38"/>
      <c r="B31" s="2"/>
      <c r="C31" s="39"/>
      <c r="D31" s="80"/>
      <c r="E31" s="38"/>
      <c r="F31" s="41"/>
      <c r="G31" s="81">
        <f t="shared" si="0"/>
        <v>0</v>
      </c>
      <c r="H31" s="82"/>
    </row>
    <row r="32" spans="1:8" ht="14.25" customHeight="1">
      <c r="A32" s="38"/>
      <c r="B32" s="2"/>
      <c r="C32" s="39"/>
      <c r="D32" s="80"/>
      <c r="E32" s="38"/>
      <c r="F32" s="41"/>
      <c r="G32" s="81">
        <f t="shared" si="0"/>
        <v>0</v>
      </c>
      <c r="H32" s="82"/>
    </row>
    <row r="33" spans="1:8" ht="13.5" customHeight="1">
      <c r="A33" s="38"/>
      <c r="B33" s="2"/>
      <c r="C33" s="39"/>
      <c r="D33" s="80"/>
      <c r="E33" s="38"/>
      <c r="F33" s="41"/>
      <c r="G33" s="81">
        <f t="shared" si="0"/>
        <v>0</v>
      </c>
      <c r="H33" s="82"/>
    </row>
    <row r="34" spans="1:8" ht="14.25" customHeight="1">
      <c r="A34" s="38"/>
      <c r="B34" s="2"/>
      <c r="C34" s="39"/>
      <c r="D34" s="80"/>
      <c r="E34" s="38"/>
      <c r="F34" s="41"/>
      <c r="G34" s="81">
        <f t="shared" si="0"/>
        <v>0</v>
      </c>
      <c r="H34" s="82"/>
    </row>
    <row r="35" spans="1:8" ht="14.25" customHeight="1">
      <c r="A35" s="38"/>
      <c r="B35" s="2"/>
      <c r="C35" s="39"/>
      <c r="D35" s="80"/>
      <c r="E35" s="38"/>
      <c r="F35" s="41"/>
      <c r="G35" s="81">
        <f t="shared" si="0"/>
        <v>0</v>
      </c>
      <c r="H35" s="82"/>
    </row>
    <row r="36" spans="1:8" ht="14.25" customHeight="1">
      <c r="A36" s="38"/>
      <c r="B36" s="2"/>
      <c r="C36" s="39"/>
      <c r="D36" s="80"/>
      <c r="E36" s="38"/>
      <c r="F36" s="41"/>
      <c r="G36" s="81">
        <f t="shared" si="0"/>
        <v>0</v>
      </c>
      <c r="H36" s="82"/>
    </row>
    <row r="37" spans="1:8" ht="14.25" customHeight="1">
      <c r="A37" s="38"/>
      <c r="B37" s="2"/>
      <c r="C37" s="39"/>
      <c r="D37" s="80"/>
      <c r="E37" s="38"/>
      <c r="F37" s="41"/>
      <c r="G37" s="81">
        <f t="shared" si="0"/>
        <v>0</v>
      </c>
      <c r="H37" s="82"/>
    </row>
    <row r="38" spans="1:8" ht="14.25" customHeight="1">
      <c r="A38" s="38"/>
      <c r="B38" s="2"/>
      <c r="C38" s="39"/>
      <c r="D38" s="80"/>
      <c r="E38" s="38"/>
      <c r="F38" s="41"/>
      <c r="G38" s="81">
        <f t="shared" si="0"/>
        <v>0</v>
      </c>
      <c r="H38" s="82"/>
    </row>
    <row r="39" spans="1:8" ht="14.25" customHeight="1">
      <c r="A39" s="38"/>
      <c r="B39" s="2"/>
      <c r="C39" s="39"/>
      <c r="D39" s="80"/>
      <c r="E39" s="38"/>
      <c r="F39" s="41"/>
      <c r="G39" s="81">
        <f t="shared" si="0"/>
        <v>0</v>
      </c>
      <c r="H39" s="82"/>
    </row>
    <row r="40" spans="1:8" ht="14.25" customHeight="1">
      <c r="A40" s="27"/>
      <c r="B40" s="28" t="s">
        <v>13</v>
      </c>
      <c r="C40" s="27"/>
      <c r="D40" s="83"/>
      <c r="E40" s="27"/>
      <c r="F40" s="84"/>
      <c r="G40" s="85">
        <f>SUM(G1:G39)</f>
        <v>246000</v>
      </c>
      <c r="H40" s="30"/>
    </row>
  </sheetData>
  <sheetProtection/>
  <printOptions horizontalCentered="1"/>
  <pageMargins left="0" right="0" top="0.3937007874015748" bottom="0" header="0" footer="0.1968503937007874"/>
  <pageSetup horizontalDpi="600" verticalDpi="600" orientation="landscape" paperSize="9" r:id="rId1"/>
  <headerFooter scaleWithDoc="0" alignWithMargins="0">
    <oddFooter xml:space="preserve">&amp;C&amp;P / &amp;N </oddFooter>
  </headerFooter>
  <ignoredErrors>
    <ignoredError sqref="G39 G40 G4" emptyCellReferenc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40"/>
  <sheetViews>
    <sheetView showZeros="0" zoomScalePageLayoutView="0" workbookViewId="0" topLeftCell="A1">
      <selection activeCell="K18" sqref="K18"/>
    </sheetView>
  </sheetViews>
  <sheetFormatPr defaultColWidth="9.00390625" defaultRowHeight="14.25" customHeight="1"/>
  <cols>
    <col min="1" max="1" width="6.75390625" style="31" customWidth="1"/>
    <col min="2" max="2" width="32.75390625" style="31" customWidth="1"/>
    <col min="3" max="3" width="27.625" style="31" customWidth="1"/>
    <col min="4" max="5" width="8.75390625" style="31" customWidth="1"/>
    <col min="6" max="6" width="16.625" style="31" customWidth="1"/>
    <col min="7" max="7" width="16.625" style="76" customWidth="1"/>
    <col min="8" max="8" width="23.50390625" style="31" customWidth="1"/>
    <col min="9" max="16384" width="9.00390625" style="31" customWidth="1"/>
  </cols>
  <sheetData>
    <row r="1" spans="1:8" ht="14.25" customHeight="1">
      <c r="A1" s="27" t="s">
        <v>5</v>
      </c>
      <c r="B1" s="28" t="s">
        <v>0</v>
      </c>
      <c r="C1" s="27" t="s">
        <v>6</v>
      </c>
      <c r="D1" s="28" t="s">
        <v>7</v>
      </c>
      <c r="E1" s="27" t="s">
        <v>1</v>
      </c>
      <c r="F1" s="28" t="s">
        <v>2</v>
      </c>
      <c r="G1" s="29" t="s">
        <v>3</v>
      </c>
      <c r="H1" s="30" t="s">
        <v>4</v>
      </c>
    </row>
    <row r="2" spans="1:11" ht="14.25" customHeight="1">
      <c r="A2" s="56">
        <v>2</v>
      </c>
      <c r="B2" s="60" t="s">
        <v>28</v>
      </c>
      <c r="C2" s="56"/>
      <c r="D2" s="77"/>
      <c r="E2" s="56"/>
      <c r="F2" s="78"/>
      <c r="G2" s="79"/>
      <c r="H2" s="68"/>
      <c r="J2" s="144"/>
      <c r="K2" s="144"/>
    </row>
    <row r="3" spans="1:11" ht="14.25" customHeight="1">
      <c r="A3" s="38"/>
      <c r="B3" s="2"/>
      <c r="C3" s="39"/>
      <c r="D3" s="80"/>
      <c r="E3" s="38"/>
      <c r="F3" s="41"/>
      <c r="G3" s="81"/>
      <c r="H3" s="43"/>
      <c r="J3" s="144"/>
      <c r="K3" s="144"/>
    </row>
    <row r="4" spans="1:11" ht="14.25" customHeight="1">
      <c r="A4" s="38"/>
      <c r="B4" s="2" t="s">
        <v>279</v>
      </c>
      <c r="C4" s="39" t="s">
        <v>278</v>
      </c>
      <c r="D4" s="135">
        <f>'表紙'!D10+'表紙'!D12</f>
        <v>53</v>
      </c>
      <c r="E4" s="38" t="s">
        <v>29</v>
      </c>
      <c r="F4" s="41">
        <v>13000</v>
      </c>
      <c r="G4" s="86">
        <f>SUM(D4*F4)</f>
        <v>689000</v>
      </c>
      <c r="H4" s="43"/>
      <c r="J4" s="144"/>
      <c r="K4" s="144"/>
    </row>
    <row r="5" spans="1:11" ht="14.25" customHeight="1">
      <c r="A5" s="38"/>
      <c r="B5" s="2" t="s">
        <v>280</v>
      </c>
      <c r="C5" s="39"/>
      <c r="D5" s="80"/>
      <c r="E5" s="38" t="s">
        <v>15</v>
      </c>
      <c r="F5" s="41">
        <v>12000</v>
      </c>
      <c r="G5" s="86">
        <f aca="true" t="shared" si="0" ref="G5:G11">SUM(D5*F5)</f>
        <v>0</v>
      </c>
      <c r="H5" s="43"/>
      <c r="J5" s="26"/>
      <c r="K5" s="145"/>
    </row>
    <row r="6" spans="1:11" ht="14.25" customHeight="1">
      <c r="A6" s="38"/>
      <c r="B6" s="2" t="s">
        <v>129</v>
      </c>
      <c r="C6" s="39"/>
      <c r="D6" s="80"/>
      <c r="E6" s="38" t="s">
        <v>24</v>
      </c>
      <c r="F6" s="41">
        <v>13000</v>
      </c>
      <c r="G6" s="86">
        <f t="shared" si="0"/>
        <v>0</v>
      </c>
      <c r="H6" s="43"/>
      <c r="J6" s="26"/>
      <c r="K6" s="145"/>
    </row>
    <row r="7" spans="1:11" ht="14.25" customHeight="1">
      <c r="A7" s="38"/>
      <c r="B7" s="2" t="s">
        <v>196</v>
      </c>
      <c r="C7" s="39"/>
      <c r="D7" s="80"/>
      <c r="E7" s="38" t="s">
        <v>232</v>
      </c>
      <c r="F7" s="41"/>
      <c r="G7" s="86">
        <f t="shared" si="0"/>
        <v>0</v>
      </c>
      <c r="H7" s="43"/>
      <c r="J7" s="26"/>
      <c r="K7" s="145"/>
    </row>
    <row r="8" spans="1:11" ht="14.25" customHeight="1">
      <c r="A8" s="38"/>
      <c r="B8" s="2" t="s">
        <v>189</v>
      </c>
      <c r="C8" s="120" t="s">
        <v>150</v>
      </c>
      <c r="D8" s="80">
        <f>4.35+3.78</f>
        <v>8.129999999999999</v>
      </c>
      <c r="E8" s="38" t="s">
        <v>15</v>
      </c>
      <c r="F8" s="41">
        <v>4500</v>
      </c>
      <c r="G8" s="86">
        <f t="shared" si="0"/>
        <v>36584.99999999999</v>
      </c>
      <c r="H8" s="100" t="s">
        <v>218</v>
      </c>
      <c r="J8" s="26"/>
      <c r="K8" s="145"/>
    </row>
    <row r="9" spans="1:11" ht="14.25" customHeight="1">
      <c r="A9" s="38"/>
      <c r="B9" s="2" t="s">
        <v>205</v>
      </c>
      <c r="C9" s="39"/>
      <c r="D9" s="135">
        <f>D4</f>
        <v>53</v>
      </c>
      <c r="E9" s="38" t="s">
        <v>15</v>
      </c>
      <c r="F9" s="41">
        <v>900</v>
      </c>
      <c r="G9" s="86">
        <f t="shared" si="0"/>
        <v>47700</v>
      </c>
      <c r="H9" s="99">
        <f>SUM(G4:G9)</f>
        <v>773285</v>
      </c>
      <c r="J9" s="26"/>
      <c r="K9" s="145"/>
    </row>
    <row r="10" spans="1:11" ht="14.25" customHeight="1">
      <c r="A10" s="38"/>
      <c r="B10" s="2"/>
      <c r="C10" s="39"/>
      <c r="D10" s="80"/>
      <c r="E10" s="38"/>
      <c r="F10" s="41"/>
      <c r="G10" s="81">
        <f t="shared" si="0"/>
        <v>0</v>
      </c>
      <c r="H10" s="43"/>
      <c r="J10" s="26"/>
      <c r="K10" s="145"/>
    </row>
    <row r="11" spans="1:11" ht="14.25" customHeight="1">
      <c r="A11" s="38"/>
      <c r="B11" s="2" t="s">
        <v>197</v>
      </c>
      <c r="C11" s="39" t="s">
        <v>275</v>
      </c>
      <c r="D11" s="135">
        <f>D4</f>
        <v>53</v>
      </c>
      <c r="E11" s="38" t="s">
        <v>15</v>
      </c>
      <c r="F11" s="41">
        <v>500</v>
      </c>
      <c r="G11" s="86">
        <f t="shared" si="0"/>
        <v>26500</v>
      </c>
      <c r="H11" s="100" t="s">
        <v>281</v>
      </c>
      <c r="J11" s="26"/>
      <c r="K11" s="145"/>
    </row>
    <row r="12" spans="1:11" ht="14.25" customHeight="1">
      <c r="A12" s="38"/>
      <c r="B12" s="2" t="s">
        <v>197</v>
      </c>
      <c r="C12" s="39" t="s">
        <v>276</v>
      </c>
      <c r="D12" s="80">
        <v>2</v>
      </c>
      <c r="E12" s="38" t="s">
        <v>277</v>
      </c>
      <c r="F12" s="41">
        <v>15000</v>
      </c>
      <c r="G12" s="86">
        <f>SUM(D12*F12)</f>
        <v>30000</v>
      </c>
      <c r="H12" s="99">
        <f>SUM(G11:G12)</f>
        <v>56500</v>
      </c>
      <c r="J12" s="26"/>
      <c r="K12" s="145"/>
    </row>
    <row r="13" spans="1:11" ht="14.25" customHeight="1">
      <c r="A13" s="38"/>
      <c r="B13" s="2"/>
      <c r="C13" s="39"/>
      <c r="D13" s="80"/>
      <c r="E13" s="38"/>
      <c r="F13" s="41"/>
      <c r="G13" s="81">
        <f>SUM(D13*F13)</f>
        <v>0</v>
      </c>
      <c r="H13" s="43"/>
      <c r="J13" s="26"/>
      <c r="K13" s="145"/>
    </row>
    <row r="14" spans="1:11" ht="14.25" customHeight="1">
      <c r="A14" s="38"/>
      <c r="B14" s="2" t="s">
        <v>174</v>
      </c>
      <c r="C14" s="39" t="s">
        <v>233</v>
      </c>
      <c r="D14" s="80"/>
      <c r="E14" s="38" t="s">
        <v>10</v>
      </c>
      <c r="F14" s="41">
        <v>30000</v>
      </c>
      <c r="G14" s="81">
        <f aca="true" t="shared" si="1" ref="G14:G19">SUM(D14*F14)</f>
        <v>0</v>
      </c>
      <c r="H14" s="43"/>
      <c r="J14" s="26"/>
      <c r="K14" s="145"/>
    </row>
    <row r="15" spans="1:11" ht="14.25" customHeight="1">
      <c r="A15" s="38"/>
      <c r="B15" s="2"/>
      <c r="C15" s="39"/>
      <c r="D15" s="80"/>
      <c r="E15" s="38"/>
      <c r="F15" s="41"/>
      <c r="G15" s="81">
        <f t="shared" si="1"/>
        <v>0</v>
      </c>
      <c r="H15" s="43"/>
      <c r="J15" s="144"/>
      <c r="K15" s="144"/>
    </row>
    <row r="16" spans="1:11" ht="14.25" customHeight="1">
      <c r="A16" s="38"/>
      <c r="B16" s="2"/>
      <c r="C16" s="39"/>
      <c r="D16" s="80"/>
      <c r="E16" s="38"/>
      <c r="F16" s="41"/>
      <c r="G16" s="81">
        <f t="shared" si="1"/>
        <v>0</v>
      </c>
      <c r="H16" s="43"/>
      <c r="J16" s="144"/>
      <c r="K16" s="144"/>
    </row>
    <row r="17" spans="1:11" ht="14.25" customHeight="1">
      <c r="A17" s="38"/>
      <c r="B17" s="2"/>
      <c r="C17" s="39"/>
      <c r="D17" s="80"/>
      <c r="E17" s="38"/>
      <c r="F17" s="41"/>
      <c r="G17" s="81">
        <f t="shared" si="1"/>
        <v>0</v>
      </c>
      <c r="H17" s="43"/>
      <c r="J17" s="144"/>
      <c r="K17" s="146"/>
    </row>
    <row r="18" spans="1:11" ht="14.25" customHeight="1">
      <c r="A18" s="38"/>
      <c r="B18" s="2"/>
      <c r="C18" s="39"/>
      <c r="D18" s="80"/>
      <c r="E18" s="38"/>
      <c r="F18" s="41"/>
      <c r="G18" s="81">
        <f t="shared" si="1"/>
        <v>0</v>
      </c>
      <c r="H18" s="43"/>
      <c r="J18" s="144"/>
      <c r="K18" s="146"/>
    </row>
    <row r="19" spans="1:11" ht="14.25" customHeight="1">
      <c r="A19" s="38"/>
      <c r="B19" s="2"/>
      <c r="C19" s="39"/>
      <c r="D19" s="80"/>
      <c r="E19" s="38"/>
      <c r="F19" s="41"/>
      <c r="G19" s="81">
        <f t="shared" si="1"/>
        <v>0</v>
      </c>
      <c r="H19" s="82"/>
      <c r="J19" s="144"/>
      <c r="K19" s="146"/>
    </row>
    <row r="20" spans="1:11" ht="14.25" customHeight="1">
      <c r="A20" s="38"/>
      <c r="B20" s="2"/>
      <c r="C20" s="39"/>
      <c r="D20" s="80"/>
      <c r="E20" s="38"/>
      <c r="F20" s="41"/>
      <c r="G20" s="81">
        <f>SUM(D20*F20)</f>
        <v>0</v>
      </c>
      <c r="H20" s="43"/>
      <c r="J20" s="144"/>
      <c r="K20" s="146"/>
    </row>
    <row r="21" spans="1:11" ht="14.25" customHeight="1">
      <c r="A21" s="38"/>
      <c r="B21" s="2"/>
      <c r="C21" s="39"/>
      <c r="D21" s="80"/>
      <c r="E21" s="38"/>
      <c r="F21" s="41"/>
      <c r="G21" s="81"/>
      <c r="H21" s="43"/>
      <c r="J21" s="144"/>
      <c r="K21" s="146"/>
    </row>
    <row r="22" spans="1:11" ht="14.25" customHeight="1">
      <c r="A22" s="38"/>
      <c r="B22" s="2"/>
      <c r="C22" s="39"/>
      <c r="D22" s="80"/>
      <c r="E22" s="38"/>
      <c r="F22" s="41"/>
      <c r="G22" s="81"/>
      <c r="H22" s="43"/>
      <c r="J22" s="144"/>
      <c r="K22" s="144"/>
    </row>
    <row r="23" spans="1:11" ht="14.25" customHeight="1">
      <c r="A23" s="38"/>
      <c r="B23" s="2"/>
      <c r="C23" s="39"/>
      <c r="D23" s="80"/>
      <c r="E23" s="38"/>
      <c r="F23" s="41"/>
      <c r="G23" s="81"/>
      <c r="H23" s="43"/>
      <c r="J23" s="144"/>
      <c r="K23" s="144"/>
    </row>
    <row r="24" spans="1:11" ht="14.25" customHeight="1">
      <c r="A24" s="38"/>
      <c r="B24" s="2"/>
      <c r="C24" s="39"/>
      <c r="D24" s="80"/>
      <c r="E24" s="38"/>
      <c r="F24" s="41"/>
      <c r="G24" s="81"/>
      <c r="H24" s="43"/>
      <c r="J24" s="144"/>
      <c r="K24" s="144"/>
    </row>
    <row r="25" spans="1:11" ht="14.25" customHeight="1">
      <c r="A25" s="38"/>
      <c r="B25" s="2"/>
      <c r="C25" s="39"/>
      <c r="D25" s="80"/>
      <c r="E25" s="38"/>
      <c r="F25" s="41"/>
      <c r="G25" s="81"/>
      <c r="H25" s="43"/>
      <c r="J25" s="144"/>
      <c r="K25" s="144"/>
    </row>
    <row r="26" spans="1:8" ht="14.25" customHeight="1">
      <c r="A26" s="38"/>
      <c r="B26" s="2"/>
      <c r="C26" s="39"/>
      <c r="D26" s="80"/>
      <c r="E26" s="38"/>
      <c r="F26" s="41"/>
      <c r="G26" s="81"/>
      <c r="H26" s="43"/>
    </row>
    <row r="27" spans="1:8" ht="14.25" customHeight="1">
      <c r="A27" s="38"/>
      <c r="B27" s="2"/>
      <c r="C27" s="39"/>
      <c r="D27" s="80"/>
      <c r="E27" s="38"/>
      <c r="F27" s="41"/>
      <c r="G27" s="81"/>
      <c r="H27" s="43"/>
    </row>
    <row r="28" spans="1:8" ht="14.25" customHeight="1">
      <c r="A28" s="38"/>
      <c r="B28" s="2"/>
      <c r="C28" s="39"/>
      <c r="D28" s="80"/>
      <c r="E28" s="38"/>
      <c r="F28" s="41"/>
      <c r="G28" s="81"/>
      <c r="H28" s="43"/>
    </row>
    <row r="29" spans="1:8" ht="14.25" customHeight="1">
      <c r="A29" s="38"/>
      <c r="B29" s="2"/>
      <c r="C29" s="39"/>
      <c r="D29" s="80"/>
      <c r="E29" s="38"/>
      <c r="F29" s="41"/>
      <c r="G29" s="81">
        <f>SUM(D29*F29)</f>
        <v>0</v>
      </c>
      <c r="H29" s="43"/>
    </row>
    <row r="30" spans="1:8" ht="14.25" customHeight="1">
      <c r="A30" s="38"/>
      <c r="B30" s="2"/>
      <c r="C30" s="39"/>
      <c r="D30" s="80"/>
      <c r="E30" s="38"/>
      <c r="F30" s="41"/>
      <c r="G30" s="81">
        <f aca="true" t="shared" si="2" ref="G30:G39">SUM(D30*F30)</f>
        <v>0</v>
      </c>
      <c r="H30" s="82"/>
    </row>
    <row r="31" spans="1:8" ht="14.25" customHeight="1">
      <c r="A31" s="38"/>
      <c r="B31" s="2"/>
      <c r="C31" s="39"/>
      <c r="D31" s="80"/>
      <c r="E31" s="38"/>
      <c r="F31" s="41"/>
      <c r="G31" s="81">
        <f t="shared" si="2"/>
        <v>0</v>
      </c>
      <c r="H31" s="82"/>
    </row>
    <row r="32" spans="1:8" ht="14.25" customHeight="1">
      <c r="A32" s="38"/>
      <c r="B32" s="2"/>
      <c r="C32" s="39"/>
      <c r="D32" s="80"/>
      <c r="E32" s="38"/>
      <c r="F32" s="41"/>
      <c r="G32" s="81">
        <f t="shared" si="2"/>
        <v>0</v>
      </c>
      <c r="H32" s="82"/>
    </row>
    <row r="33" spans="1:8" ht="14.25" customHeight="1">
      <c r="A33" s="38"/>
      <c r="B33" s="2"/>
      <c r="C33" s="39"/>
      <c r="D33" s="80"/>
      <c r="E33" s="38"/>
      <c r="F33" s="41"/>
      <c r="G33" s="81">
        <f t="shared" si="2"/>
        <v>0</v>
      </c>
      <c r="H33" s="82"/>
    </row>
    <row r="34" spans="1:8" ht="14.25" customHeight="1">
      <c r="A34" s="38"/>
      <c r="B34" s="2"/>
      <c r="C34" s="39"/>
      <c r="D34" s="80"/>
      <c r="E34" s="38"/>
      <c r="F34" s="41"/>
      <c r="G34" s="81">
        <f t="shared" si="2"/>
        <v>0</v>
      </c>
      <c r="H34" s="82"/>
    </row>
    <row r="35" spans="1:8" ht="14.25" customHeight="1">
      <c r="A35" s="38"/>
      <c r="B35" s="2"/>
      <c r="C35" s="39"/>
      <c r="D35" s="80"/>
      <c r="E35" s="38"/>
      <c r="F35" s="41"/>
      <c r="G35" s="81">
        <f t="shared" si="2"/>
        <v>0</v>
      </c>
      <c r="H35" s="82"/>
    </row>
    <row r="36" spans="1:8" ht="14.25" customHeight="1">
      <c r="A36" s="38"/>
      <c r="B36" s="2"/>
      <c r="C36" s="39"/>
      <c r="D36" s="80"/>
      <c r="E36" s="38"/>
      <c r="F36" s="41"/>
      <c r="G36" s="81">
        <f t="shared" si="2"/>
        <v>0</v>
      </c>
      <c r="H36" s="82"/>
    </row>
    <row r="37" spans="1:8" ht="14.25" customHeight="1">
      <c r="A37" s="38"/>
      <c r="B37" s="2"/>
      <c r="C37" s="39"/>
      <c r="D37" s="80"/>
      <c r="E37" s="38"/>
      <c r="F37" s="41"/>
      <c r="G37" s="81">
        <f t="shared" si="2"/>
        <v>0</v>
      </c>
      <c r="H37" s="82"/>
    </row>
    <row r="38" spans="1:8" ht="14.25" customHeight="1">
      <c r="A38" s="38"/>
      <c r="B38" s="2"/>
      <c r="C38" s="39"/>
      <c r="D38" s="80"/>
      <c r="E38" s="38"/>
      <c r="F38" s="41"/>
      <c r="G38" s="81">
        <f t="shared" si="2"/>
        <v>0</v>
      </c>
      <c r="H38" s="82"/>
    </row>
    <row r="39" spans="1:8" ht="14.25" customHeight="1">
      <c r="A39" s="38"/>
      <c r="B39" s="2"/>
      <c r="C39" s="39"/>
      <c r="D39" s="80"/>
      <c r="E39" s="38"/>
      <c r="F39" s="41"/>
      <c r="G39" s="81">
        <f t="shared" si="2"/>
        <v>0</v>
      </c>
      <c r="H39" s="82"/>
    </row>
    <row r="40" spans="1:8" ht="14.25" customHeight="1">
      <c r="A40" s="27"/>
      <c r="B40" s="28" t="s">
        <v>13</v>
      </c>
      <c r="C40" s="27"/>
      <c r="D40" s="83"/>
      <c r="E40" s="27"/>
      <c r="F40" s="84"/>
      <c r="G40" s="85">
        <f>SUM(G1:G39)</f>
        <v>829785</v>
      </c>
      <c r="H40" s="30"/>
    </row>
  </sheetData>
  <sheetProtection/>
  <printOptions horizontalCentered="1"/>
  <pageMargins left="0" right="0" top="0.3937007874015748" bottom="0" header="0" footer="0.1968503937007874"/>
  <pageSetup horizontalDpi="600" verticalDpi="600" orientation="landscape" paperSize="9" r:id="rId1"/>
  <headerFooter scaleWithDoc="0" alignWithMargins="0">
    <oddFooter xml:space="preserve">&amp;C&amp;P / &amp;N </oddFooter>
  </headerFooter>
  <ignoredErrors>
    <ignoredError sqref="G39 G4" emptyCellReferenc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121"/>
  <sheetViews>
    <sheetView showZeros="0" zoomScalePageLayoutView="0" workbookViewId="0" topLeftCell="A94">
      <selection activeCell="A1" sqref="A1"/>
    </sheetView>
  </sheetViews>
  <sheetFormatPr defaultColWidth="9.00390625" defaultRowHeight="14.25" customHeight="1"/>
  <cols>
    <col min="1" max="1" width="6.75390625" style="31" customWidth="1"/>
    <col min="2" max="2" width="32.75390625" style="31" customWidth="1"/>
    <col min="3" max="3" width="27.625" style="31" customWidth="1"/>
    <col min="4" max="5" width="8.75390625" style="31" customWidth="1"/>
    <col min="6" max="6" width="16.625" style="31" customWidth="1"/>
    <col min="7" max="7" width="16.625" style="76" customWidth="1"/>
    <col min="8" max="8" width="23.50390625" style="31" customWidth="1"/>
    <col min="9" max="16384" width="9.00390625" style="31" customWidth="1"/>
  </cols>
  <sheetData>
    <row r="1" spans="1:8" ht="14.25" customHeight="1">
      <c r="A1" s="27" t="s">
        <v>5</v>
      </c>
      <c r="B1" s="28" t="s">
        <v>0</v>
      </c>
      <c r="C1" s="27" t="s">
        <v>6</v>
      </c>
      <c r="D1" s="28" t="s">
        <v>7</v>
      </c>
      <c r="E1" s="27" t="s">
        <v>1</v>
      </c>
      <c r="F1" s="28" t="s">
        <v>2</v>
      </c>
      <c r="G1" s="29" t="s">
        <v>3</v>
      </c>
      <c r="H1" s="30" t="s">
        <v>4</v>
      </c>
    </row>
    <row r="2" spans="1:8" ht="14.25" customHeight="1">
      <c r="A2" s="56">
        <v>3</v>
      </c>
      <c r="B2" s="60" t="s">
        <v>30</v>
      </c>
      <c r="C2" s="56"/>
      <c r="D2" s="77"/>
      <c r="E2" s="56"/>
      <c r="F2" s="78"/>
      <c r="G2" s="79"/>
      <c r="H2" s="68"/>
    </row>
    <row r="3" spans="1:8" ht="14.25" customHeight="1">
      <c r="A3" s="38"/>
      <c r="B3" s="2"/>
      <c r="C3" s="39"/>
      <c r="D3" s="80"/>
      <c r="E3" s="38"/>
      <c r="F3" s="41"/>
      <c r="G3" s="81"/>
      <c r="H3" s="43"/>
    </row>
    <row r="4" spans="1:8" ht="14.25" customHeight="1">
      <c r="A4" s="38"/>
      <c r="B4" s="2" t="s">
        <v>35</v>
      </c>
      <c r="C4" s="39"/>
      <c r="D4" s="135">
        <f>'表紙'!O13</f>
        <v>24.04875</v>
      </c>
      <c r="E4" s="38" t="s">
        <v>26</v>
      </c>
      <c r="F4" s="41">
        <v>32728</v>
      </c>
      <c r="G4" s="86">
        <f>SUM(D4*F4)</f>
        <v>787067.49</v>
      </c>
      <c r="H4" s="101" t="s">
        <v>307</v>
      </c>
    </row>
    <row r="5" spans="1:8" ht="14.25" customHeight="1">
      <c r="A5" s="108"/>
      <c r="B5" s="3" t="s">
        <v>134</v>
      </c>
      <c r="C5" s="109"/>
      <c r="D5" s="110"/>
      <c r="E5" s="108"/>
      <c r="F5" s="111"/>
      <c r="G5" s="86">
        <f aca="true" t="shared" si="0" ref="G5:G36">SUM(D5*F5)</f>
        <v>0</v>
      </c>
      <c r="H5" s="112"/>
    </row>
    <row r="6" spans="1:8" ht="14.25" customHeight="1">
      <c r="A6" s="108"/>
      <c r="B6" s="3" t="s">
        <v>81</v>
      </c>
      <c r="C6" s="109"/>
      <c r="D6" s="110"/>
      <c r="E6" s="108" t="s">
        <v>159</v>
      </c>
      <c r="F6" s="111">
        <v>5000</v>
      </c>
      <c r="G6" s="86">
        <f t="shared" si="0"/>
        <v>0</v>
      </c>
      <c r="H6" s="112"/>
    </row>
    <row r="7" spans="1:8" ht="14.25" customHeight="1">
      <c r="A7" s="108"/>
      <c r="B7" s="3" t="s">
        <v>109</v>
      </c>
      <c r="C7" s="109" t="s">
        <v>308</v>
      </c>
      <c r="D7" s="134">
        <f>'表紙'!D14</f>
        <v>13.25</v>
      </c>
      <c r="E7" s="108" t="s">
        <v>15</v>
      </c>
      <c r="F7" s="111">
        <v>1200</v>
      </c>
      <c r="G7" s="86">
        <f t="shared" si="0"/>
        <v>15900</v>
      </c>
      <c r="H7" s="112"/>
    </row>
    <row r="8" spans="1:8" ht="14.25" customHeight="1">
      <c r="A8" s="108"/>
      <c r="B8" s="3" t="s">
        <v>82</v>
      </c>
      <c r="C8" s="109" t="s">
        <v>309</v>
      </c>
      <c r="D8" s="134">
        <f>'表紙'!D13</f>
        <v>26.5</v>
      </c>
      <c r="E8" s="108" t="s">
        <v>15</v>
      </c>
      <c r="F8" s="111">
        <v>2400</v>
      </c>
      <c r="G8" s="86">
        <f t="shared" si="0"/>
        <v>63600</v>
      </c>
      <c r="H8" s="112"/>
    </row>
    <row r="9" spans="1:8" ht="14.25" customHeight="1">
      <c r="A9" s="108"/>
      <c r="B9" s="3" t="s">
        <v>219</v>
      </c>
      <c r="C9" s="109"/>
      <c r="D9" s="110">
        <f>'表紙'!D15</f>
        <v>0</v>
      </c>
      <c r="E9" s="108" t="s">
        <v>15</v>
      </c>
      <c r="F9" s="111">
        <v>3000</v>
      </c>
      <c r="G9" s="86">
        <f>SUM(D9*F9)</f>
        <v>0</v>
      </c>
      <c r="H9" s="113"/>
    </row>
    <row r="10" spans="1:8" ht="14.25" customHeight="1">
      <c r="A10" s="108"/>
      <c r="B10" s="3" t="s">
        <v>163</v>
      </c>
      <c r="C10" s="109"/>
      <c r="D10" s="110"/>
      <c r="E10" s="108" t="s">
        <v>164</v>
      </c>
      <c r="F10" s="111">
        <v>700</v>
      </c>
      <c r="G10" s="86">
        <f t="shared" si="0"/>
        <v>0</v>
      </c>
      <c r="H10" s="112"/>
    </row>
    <row r="11" spans="1:8" ht="14.25" customHeight="1">
      <c r="A11" s="108"/>
      <c r="B11" s="3" t="s">
        <v>168</v>
      </c>
      <c r="C11" s="109"/>
      <c r="D11" s="110"/>
      <c r="E11" s="108" t="s">
        <v>169</v>
      </c>
      <c r="F11" s="111">
        <v>3000</v>
      </c>
      <c r="G11" s="86">
        <f t="shared" si="0"/>
        <v>0</v>
      </c>
      <c r="H11" s="112"/>
    </row>
    <row r="12" spans="1:8" ht="14.25" customHeight="1">
      <c r="A12" s="108"/>
      <c r="B12" s="3" t="s">
        <v>172</v>
      </c>
      <c r="C12" s="109"/>
      <c r="D12" s="110"/>
      <c r="E12" s="108" t="s">
        <v>15</v>
      </c>
      <c r="F12" s="111">
        <v>2000</v>
      </c>
      <c r="G12" s="86">
        <f t="shared" si="0"/>
        <v>0</v>
      </c>
      <c r="H12" s="112"/>
    </row>
    <row r="13" spans="1:8" ht="14.25" customHeight="1">
      <c r="A13" s="108"/>
      <c r="B13" s="3" t="s">
        <v>282</v>
      </c>
      <c r="C13" s="109"/>
      <c r="D13" s="110"/>
      <c r="E13" s="108" t="s">
        <v>15</v>
      </c>
      <c r="F13" s="111">
        <v>3000</v>
      </c>
      <c r="G13" s="86">
        <f t="shared" si="0"/>
        <v>0</v>
      </c>
      <c r="H13" s="112"/>
    </row>
    <row r="14" spans="1:8" ht="14.25" customHeight="1">
      <c r="A14" s="108"/>
      <c r="B14" s="3" t="s">
        <v>171</v>
      </c>
      <c r="C14" s="109"/>
      <c r="D14" s="110"/>
      <c r="E14" s="108" t="s">
        <v>15</v>
      </c>
      <c r="F14" s="111">
        <v>2000</v>
      </c>
      <c r="G14" s="86">
        <f>SUM(D14*F14)</f>
        <v>0</v>
      </c>
      <c r="H14" s="112"/>
    </row>
    <row r="15" spans="1:8" ht="14.25" customHeight="1">
      <c r="A15" s="38"/>
      <c r="B15" s="3" t="s">
        <v>170</v>
      </c>
      <c r="C15" s="109"/>
      <c r="D15" s="110"/>
      <c r="E15" s="108" t="s">
        <v>15</v>
      </c>
      <c r="F15" s="111">
        <v>3000</v>
      </c>
      <c r="G15" s="86">
        <f>SUM(D15*F15)</f>
        <v>0</v>
      </c>
      <c r="H15" s="43"/>
    </row>
    <row r="16" spans="1:8" ht="14.25" customHeight="1">
      <c r="A16" s="108"/>
      <c r="B16" s="2" t="s">
        <v>175</v>
      </c>
      <c r="C16" s="39"/>
      <c r="D16" s="80">
        <v>1</v>
      </c>
      <c r="E16" s="38" t="s">
        <v>104</v>
      </c>
      <c r="F16" s="41">
        <v>10000</v>
      </c>
      <c r="G16" s="86">
        <f>SUM(D16*F16)</f>
        <v>10000</v>
      </c>
      <c r="H16" s="112"/>
    </row>
    <row r="17" spans="1:8" ht="14.25" customHeight="1">
      <c r="A17" s="108"/>
      <c r="B17" s="3" t="s">
        <v>181</v>
      </c>
      <c r="C17" s="109" t="s">
        <v>183</v>
      </c>
      <c r="D17" s="110"/>
      <c r="E17" s="108" t="s">
        <v>10</v>
      </c>
      <c r="F17" s="111">
        <v>20000</v>
      </c>
      <c r="G17" s="86">
        <f>SUM(D17*F17)</f>
        <v>0</v>
      </c>
      <c r="H17" s="112"/>
    </row>
    <row r="18" spans="1:8" ht="14.25" customHeight="1">
      <c r="A18" s="108"/>
      <c r="B18" s="3" t="s">
        <v>181</v>
      </c>
      <c r="C18" s="109" t="s">
        <v>283</v>
      </c>
      <c r="D18" s="110"/>
      <c r="E18" s="108" t="s">
        <v>10</v>
      </c>
      <c r="F18" s="111">
        <v>30000</v>
      </c>
      <c r="G18" s="86">
        <f>SUM(D18*F18)</f>
        <v>0</v>
      </c>
      <c r="H18" s="112"/>
    </row>
    <row r="19" spans="1:8" ht="14.25" customHeight="1">
      <c r="A19" s="108"/>
      <c r="B19" s="3" t="s">
        <v>182</v>
      </c>
      <c r="C19" s="109"/>
      <c r="D19" s="110"/>
      <c r="E19" s="108" t="s">
        <v>14</v>
      </c>
      <c r="F19" s="111">
        <v>20000</v>
      </c>
      <c r="G19" s="86">
        <f t="shared" si="0"/>
        <v>0</v>
      </c>
      <c r="H19" s="112"/>
    </row>
    <row r="20" spans="1:8" ht="14.25" customHeight="1">
      <c r="A20" s="108"/>
      <c r="B20" s="3" t="s">
        <v>176</v>
      </c>
      <c r="C20" s="109"/>
      <c r="D20" s="110">
        <v>1</v>
      </c>
      <c r="E20" s="108" t="s">
        <v>104</v>
      </c>
      <c r="F20" s="111">
        <v>15000</v>
      </c>
      <c r="G20" s="86">
        <f t="shared" si="0"/>
        <v>15000</v>
      </c>
      <c r="H20" s="112"/>
    </row>
    <row r="21" spans="1:8" ht="14.25" customHeight="1">
      <c r="A21" s="108"/>
      <c r="B21" s="3" t="s">
        <v>284</v>
      </c>
      <c r="C21" s="109"/>
      <c r="D21" s="110"/>
      <c r="E21" s="108" t="s">
        <v>15</v>
      </c>
      <c r="F21" s="111">
        <v>5000</v>
      </c>
      <c r="G21" s="86">
        <f t="shared" si="0"/>
        <v>0</v>
      </c>
      <c r="H21" s="112"/>
    </row>
    <row r="22" spans="1:8" ht="14.25" customHeight="1">
      <c r="A22" s="108"/>
      <c r="B22" s="3"/>
      <c r="C22" s="109"/>
      <c r="D22" s="110"/>
      <c r="E22" s="108"/>
      <c r="F22" s="111"/>
      <c r="G22" s="86"/>
      <c r="H22" s="112"/>
    </row>
    <row r="23" spans="1:8" ht="14.25" customHeight="1">
      <c r="A23" s="108"/>
      <c r="B23" s="3" t="s">
        <v>311</v>
      </c>
      <c r="C23" s="109"/>
      <c r="D23" s="110">
        <v>0.15</v>
      </c>
      <c r="E23" s="108" t="s">
        <v>14</v>
      </c>
      <c r="F23" s="111">
        <v>20000</v>
      </c>
      <c r="G23" s="86">
        <f>SUM(D23*F23)</f>
        <v>3000</v>
      </c>
      <c r="H23" s="112"/>
    </row>
    <row r="24" spans="1:8" ht="14.25" customHeight="1">
      <c r="A24" s="108"/>
      <c r="B24" s="3" t="s">
        <v>294</v>
      </c>
      <c r="C24" s="109"/>
      <c r="D24" s="110">
        <v>0.3</v>
      </c>
      <c r="E24" s="108" t="s">
        <v>14</v>
      </c>
      <c r="F24" s="111">
        <v>20000</v>
      </c>
      <c r="G24" s="86">
        <f>SUM(D24*F24)</f>
        <v>6000</v>
      </c>
      <c r="H24" s="113"/>
    </row>
    <row r="25" spans="1:8" ht="14.25" customHeight="1">
      <c r="A25" s="108"/>
      <c r="B25" s="3" t="s">
        <v>295</v>
      </c>
      <c r="C25" s="109"/>
      <c r="D25" s="110">
        <v>0.5</v>
      </c>
      <c r="E25" s="108" t="s">
        <v>14</v>
      </c>
      <c r="F25" s="111">
        <v>20000</v>
      </c>
      <c r="G25" s="86">
        <f>SUM(D25*F25)</f>
        <v>10000</v>
      </c>
      <c r="H25" s="113"/>
    </row>
    <row r="26" spans="1:8" ht="14.25" customHeight="1">
      <c r="A26" s="108"/>
      <c r="B26" s="3"/>
      <c r="C26" s="109"/>
      <c r="D26" s="110"/>
      <c r="E26" s="108"/>
      <c r="F26" s="111"/>
      <c r="G26" s="86">
        <f t="shared" si="0"/>
        <v>0</v>
      </c>
      <c r="H26" s="113"/>
    </row>
    <row r="27" spans="1:8" ht="14.25" customHeight="1">
      <c r="A27" s="108"/>
      <c r="B27" s="3" t="s">
        <v>298</v>
      </c>
      <c r="C27" s="109"/>
      <c r="D27" s="110">
        <v>6</v>
      </c>
      <c r="E27" s="108" t="s">
        <v>104</v>
      </c>
      <c r="F27" s="111">
        <v>5000</v>
      </c>
      <c r="G27" s="86">
        <f t="shared" si="0"/>
        <v>30000</v>
      </c>
      <c r="H27" s="113"/>
    </row>
    <row r="28" spans="1:8" ht="14.25" customHeight="1">
      <c r="A28" s="108"/>
      <c r="B28" s="3"/>
      <c r="C28" s="109"/>
      <c r="D28" s="110"/>
      <c r="E28" s="108"/>
      <c r="F28" s="111"/>
      <c r="G28" s="86">
        <f>SUM(D28*F28)</f>
        <v>0</v>
      </c>
      <c r="H28" s="113"/>
    </row>
    <row r="29" spans="1:8" ht="14.25" customHeight="1">
      <c r="A29" s="108"/>
      <c r="B29" s="3"/>
      <c r="C29" s="109"/>
      <c r="D29" s="110"/>
      <c r="E29" s="108"/>
      <c r="F29" s="111"/>
      <c r="G29" s="86">
        <f t="shared" si="0"/>
        <v>0</v>
      </c>
      <c r="H29" s="113"/>
    </row>
    <row r="30" spans="1:8" ht="14.25" customHeight="1">
      <c r="A30" s="108"/>
      <c r="B30" s="3"/>
      <c r="C30" s="109"/>
      <c r="D30" s="110"/>
      <c r="E30" s="108"/>
      <c r="F30" s="111"/>
      <c r="G30" s="86">
        <f t="shared" si="0"/>
        <v>0</v>
      </c>
      <c r="H30" s="113"/>
    </row>
    <row r="31" spans="1:8" ht="14.25" customHeight="1">
      <c r="A31" s="108"/>
      <c r="B31" s="3"/>
      <c r="C31" s="109"/>
      <c r="D31" s="110"/>
      <c r="E31" s="108"/>
      <c r="F31" s="111"/>
      <c r="G31" s="86">
        <f t="shared" si="0"/>
        <v>0</v>
      </c>
      <c r="H31" s="113"/>
    </row>
    <row r="32" spans="1:8" ht="14.25" customHeight="1">
      <c r="A32" s="108"/>
      <c r="B32" s="3"/>
      <c r="C32" s="109"/>
      <c r="D32" s="110"/>
      <c r="E32" s="108"/>
      <c r="F32" s="111"/>
      <c r="G32" s="86">
        <f t="shared" si="0"/>
        <v>0</v>
      </c>
      <c r="H32" s="113"/>
    </row>
    <row r="33" spans="1:8" ht="14.25" customHeight="1">
      <c r="A33" s="108"/>
      <c r="B33" s="3"/>
      <c r="C33" s="109"/>
      <c r="D33" s="110"/>
      <c r="E33" s="108"/>
      <c r="F33" s="111"/>
      <c r="G33" s="86">
        <f t="shared" si="0"/>
        <v>0</v>
      </c>
      <c r="H33" s="113"/>
    </row>
    <row r="34" spans="1:8" ht="14.25" customHeight="1">
      <c r="A34" s="108"/>
      <c r="B34" s="3"/>
      <c r="C34" s="109"/>
      <c r="D34" s="110"/>
      <c r="E34" s="108"/>
      <c r="F34" s="111"/>
      <c r="G34" s="86">
        <f t="shared" si="0"/>
        <v>0</v>
      </c>
      <c r="H34" s="113"/>
    </row>
    <row r="35" spans="1:8" ht="14.25" customHeight="1">
      <c r="A35" s="108"/>
      <c r="B35" s="3"/>
      <c r="C35" s="109"/>
      <c r="D35" s="110"/>
      <c r="E35" s="108"/>
      <c r="F35" s="111"/>
      <c r="G35" s="86">
        <f t="shared" si="0"/>
        <v>0</v>
      </c>
      <c r="H35" s="113"/>
    </row>
    <row r="36" spans="1:8" ht="14.25" customHeight="1">
      <c r="A36" s="108"/>
      <c r="B36" s="3"/>
      <c r="C36" s="109"/>
      <c r="D36" s="110"/>
      <c r="E36" s="108"/>
      <c r="F36" s="111"/>
      <c r="G36" s="86">
        <f t="shared" si="0"/>
        <v>0</v>
      </c>
      <c r="H36" s="114" t="s">
        <v>158</v>
      </c>
    </row>
    <row r="37" spans="1:8" ht="14.25" customHeight="1">
      <c r="A37" s="38"/>
      <c r="B37" s="2"/>
      <c r="C37" s="39"/>
      <c r="D37" s="80"/>
      <c r="E37" s="38"/>
      <c r="F37" s="41"/>
      <c r="G37" s="86">
        <f>SUM(D37*F37)</f>
        <v>0</v>
      </c>
      <c r="H37" s="99">
        <f>SUM(G4:G37)</f>
        <v>940567.49</v>
      </c>
    </row>
    <row r="38" spans="1:8" ht="14.25" customHeight="1">
      <c r="A38" s="108"/>
      <c r="B38" s="3"/>
      <c r="C38" s="109"/>
      <c r="D38" s="110"/>
      <c r="E38" s="108"/>
      <c r="F38" s="111"/>
      <c r="G38" s="81">
        <f>SUM(D38*F38)</f>
        <v>0</v>
      </c>
      <c r="H38" s="113"/>
    </row>
    <row r="39" spans="1:8" ht="14.25" customHeight="1">
      <c r="A39" s="108"/>
      <c r="B39" s="3" t="s">
        <v>193</v>
      </c>
      <c r="C39" s="109" t="s">
        <v>194</v>
      </c>
      <c r="D39" s="134">
        <f>D60+D61</f>
        <v>0</v>
      </c>
      <c r="E39" s="108" t="s">
        <v>72</v>
      </c>
      <c r="F39" s="111">
        <v>10000</v>
      </c>
      <c r="G39" s="81">
        <f>SUM(D39*F39)</f>
        <v>0</v>
      </c>
      <c r="H39" s="112"/>
    </row>
    <row r="40" spans="1:8" ht="14.25" customHeight="1">
      <c r="A40" s="44"/>
      <c r="B40" s="45"/>
      <c r="C40" s="46"/>
      <c r="D40" s="89"/>
      <c r="E40" s="44"/>
      <c r="F40" s="48"/>
      <c r="G40" s="90"/>
      <c r="H40" s="107"/>
    </row>
    <row r="41" spans="2:8" ht="14.25" customHeight="1">
      <c r="B41" s="96"/>
      <c r="C41" s="96"/>
      <c r="D41" s="115"/>
      <c r="F41" s="116"/>
      <c r="G41" s="117"/>
      <c r="H41" s="116"/>
    </row>
    <row r="42" spans="1:8" ht="14.25" customHeight="1">
      <c r="A42" s="27" t="s">
        <v>5</v>
      </c>
      <c r="B42" s="28" t="s">
        <v>0</v>
      </c>
      <c r="C42" s="27" t="s">
        <v>6</v>
      </c>
      <c r="D42" s="28" t="s">
        <v>7</v>
      </c>
      <c r="E42" s="27" t="s">
        <v>1</v>
      </c>
      <c r="F42" s="28" t="s">
        <v>2</v>
      </c>
      <c r="G42" s="29" t="s">
        <v>3</v>
      </c>
      <c r="H42" s="30" t="s">
        <v>4</v>
      </c>
    </row>
    <row r="43" spans="1:8" ht="14.25" customHeight="1">
      <c r="A43" s="56"/>
      <c r="B43" s="60" t="s">
        <v>11</v>
      </c>
      <c r="C43" s="56"/>
      <c r="D43" s="77"/>
      <c r="E43" s="56"/>
      <c r="F43" s="78"/>
      <c r="G43" s="79">
        <f aca="true" t="shared" si="1" ref="G43:G57">SUM(D43*F43)</f>
        <v>0</v>
      </c>
      <c r="H43" s="68"/>
    </row>
    <row r="44" spans="1:8" ht="14.25" customHeight="1">
      <c r="A44" s="38"/>
      <c r="B44" s="2"/>
      <c r="C44" s="39"/>
      <c r="D44" s="80"/>
      <c r="E44" s="38"/>
      <c r="F44" s="41"/>
      <c r="G44" s="81">
        <f t="shared" si="1"/>
        <v>0</v>
      </c>
      <c r="H44" s="43"/>
    </row>
    <row r="45" spans="1:8" ht="14.25" customHeight="1">
      <c r="A45" s="38"/>
      <c r="B45" s="2" t="s">
        <v>206</v>
      </c>
      <c r="C45" s="39" t="s">
        <v>312</v>
      </c>
      <c r="D45" s="135">
        <f>'表紙'!O13</f>
        <v>24.04875</v>
      </c>
      <c r="E45" s="108" t="s">
        <v>26</v>
      </c>
      <c r="F45" s="41">
        <v>50000</v>
      </c>
      <c r="G45" s="86">
        <f t="shared" si="1"/>
        <v>1202437.5</v>
      </c>
      <c r="H45" s="43"/>
    </row>
    <row r="46" spans="1:8" ht="14.25" customHeight="1">
      <c r="A46" s="108"/>
      <c r="B46" s="3"/>
      <c r="C46" s="109" t="s">
        <v>313</v>
      </c>
      <c r="D46" s="134">
        <f>'表紙'!G13</f>
        <v>8.01625</v>
      </c>
      <c r="E46" s="108" t="s">
        <v>26</v>
      </c>
      <c r="F46" s="111">
        <v>30000</v>
      </c>
      <c r="G46" s="86">
        <f t="shared" si="1"/>
        <v>240487.49999999997</v>
      </c>
      <c r="H46" s="109"/>
    </row>
    <row r="47" spans="1:8" ht="14.25" customHeight="1">
      <c r="A47" s="108"/>
      <c r="B47" s="3"/>
      <c r="C47" s="109" t="s">
        <v>315</v>
      </c>
      <c r="D47" s="134">
        <f>'表紙'!G13</f>
        <v>8.01625</v>
      </c>
      <c r="E47" s="108" t="s">
        <v>26</v>
      </c>
      <c r="F47" s="111">
        <v>12000</v>
      </c>
      <c r="G47" s="86">
        <f t="shared" si="1"/>
        <v>96195</v>
      </c>
      <c r="H47" s="131"/>
    </row>
    <row r="48" spans="1:8" ht="14.25" customHeight="1">
      <c r="A48" s="38"/>
      <c r="B48" s="3" t="s">
        <v>297</v>
      </c>
      <c r="C48" s="109"/>
      <c r="D48" s="110">
        <v>6</v>
      </c>
      <c r="E48" s="108" t="s">
        <v>314</v>
      </c>
      <c r="F48" s="111">
        <v>32500</v>
      </c>
      <c r="G48" s="86">
        <f t="shared" si="1"/>
        <v>195000</v>
      </c>
      <c r="H48" s="114" t="s">
        <v>128</v>
      </c>
    </row>
    <row r="49" spans="1:8" ht="14.25" customHeight="1">
      <c r="A49" s="108"/>
      <c r="B49" s="2" t="s">
        <v>31</v>
      </c>
      <c r="C49" s="39"/>
      <c r="D49" s="80">
        <v>3</v>
      </c>
      <c r="E49" s="38" t="s">
        <v>19</v>
      </c>
      <c r="F49" s="41">
        <v>26000</v>
      </c>
      <c r="G49" s="86">
        <f t="shared" si="1"/>
        <v>78000</v>
      </c>
      <c r="H49" s="99">
        <f>SUM(G45:G49)</f>
        <v>1812120</v>
      </c>
    </row>
    <row r="50" spans="1:8" ht="14.25" customHeight="1">
      <c r="A50" s="38"/>
      <c r="B50" s="2"/>
      <c r="C50" s="39"/>
      <c r="D50" s="80"/>
      <c r="E50" s="38"/>
      <c r="F50" s="41"/>
      <c r="G50" s="81">
        <f t="shared" si="1"/>
        <v>0</v>
      </c>
      <c r="H50" s="43"/>
    </row>
    <row r="51" spans="1:8" ht="14.25" customHeight="1">
      <c r="A51" s="38"/>
      <c r="B51" s="3" t="s">
        <v>316</v>
      </c>
      <c r="C51" s="109" t="s">
        <v>317</v>
      </c>
      <c r="D51" s="134">
        <f>'表紙'!G10</f>
        <v>16.0325</v>
      </c>
      <c r="E51" s="108" t="s">
        <v>26</v>
      </c>
      <c r="F51" s="111">
        <v>17000</v>
      </c>
      <c r="G51" s="86">
        <f t="shared" si="1"/>
        <v>272552.5</v>
      </c>
      <c r="H51" s="109"/>
    </row>
    <row r="52" spans="1:8" ht="14.25" customHeight="1">
      <c r="A52" s="38"/>
      <c r="B52" s="3" t="s">
        <v>153</v>
      </c>
      <c r="C52" s="109" t="s">
        <v>178</v>
      </c>
      <c r="D52" s="134">
        <f>'表紙'!O13+'表紙'!G13</f>
        <v>32.065</v>
      </c>
      <c r="E52" s="108" t="s">
        <v>26</v>
      </c>
      <c r="F52" s="111">
        <v>1500</v>
      </c>
      <c r="G52" s="86">
        <f t="shared" si="1"/>
        <v>48097.5</v>
      </c>
      <c r="H52" s="109"/>
    </row>
    <row r="53" spans="1:8" ht="14.25" customHeight="1">
      <c r="A53" s="108"/>
      <c r="B53" s="2" t="s">
        <v>318</v>
      </c>
      <c r="C53" s="39" t="s">
        <v>319</v>
      </c>
      <c r="D53" s="135">
        <f>'表紙'!O13+'表紙'!G13</f>
        <v>32.065</v>
      </c>
      <c r="E53" s="38" t="s">
        <v>26</v>
      </c>
      <c r="F53" s="41">
        <v>10000</v>
      </c>
      <c r="G53" s="86">
        <f t="shared" si="1"/>
        <v>320650</v>
      </c>
      <c r="H53" s="43"/>
    </row>
    <row r="54" spans="1:8" ht="14.25" customHeight="1">
      <c r="A54" s="108"/>
      <c r="B54" s="2" t="s">
        <v>320</v>
      </c>
      <c r="C54" s="39" t="s">
        <v>321</v>
      </c>
      <c r="D54" s="135">
        <f>'表紙'!O13+'表紙'!G13</f>
        <v>32.065</v>
      </c>
      <c r="E54" s="38" t="s">
        <v>26</v>
      </c>
      <c r="F54" s="41">
        <v>9500</v>
      </c>
      <c r="G54" s="86">
        <f t="shared" si="1"/>
        <v>304617.5</v>
      </c>
      <c r="H54" s="43"/>
    </row>
    <row r="55" spans="1:8" ht="14.25" customHeight="1">
      <c r="A55" s="38"/>
      <c r="B55" s="2" t="s">
        <v>137</v>
      </c>
      <c r="C55" s="39"/>
      <c r="D55" s="135">
        <f>'表紙'!O13</f>
        <v>24.04875</v>
      </c>
      <c r="E55" s="38" t="s">
        <v>26</v>
      </c>
      <c r="F55" s="41">
        <v>6000</v>
      </c>
      <c r="G55" s="86">
        <f t="shared" si="1"/>
        <v>144292.5</v>
      </c>
      <c r="H55" s="43"/>
    </row>
    <row r="56" spans="1:8" ht="14.25" customHeight="1">
      <c r="A56" s="108"/>
      <c r="B56" s="2" t="s">
        <v>322</v>
      </c>
      <c r="C56" s="39" t="s">
        <v>323</v>
      </c>
      <c r="D56" s="80">
        <v>1</v>
      </c>
      <c r="E56" s="38" t="s">
        <v>10</v>
      </c>
      <c r="F56" s="41">
        <v>155500</v>
      </c>
      <c r="G56" s="86">
        <f t="shared" si="1"/>
        <v>155500</v>
      </c>
      <c r="H56" s="43"/>
    </row>
    <row r="57" spans="1:8" ht="14.25" customHeight="1">
      <c r="A57" s="108"/>
      <c r="B57" s="3" t="s">
        <v>222</v>
      </c>
      <c r="C57" s="109"/>
      <c r="D57" s="110"/>
      <c r="E57" s="108" t="s">
        <v>72</v>
      </c>
      <c r="F57" s="111">
        <v>9000</v>
      </c>
      <c r="G57" s="86">
        <f t="shared" si="1"/>
        <v>0</v>
      </c>
      <c r="H57" s="109"/>
    </row>
    <row r="58" spans="1:8" ht="14.25" customHeight="1">
      <c r="A58" s="38"/>
      <c r="B58" s="2" t="s">
        <v>324</v>
      </c>
      <c r="C58" s="39" t="s">
        <v>136</v>
      </c>
      <c r="D58" s="135">
        <f>'表紙'!O13</f>
        <v>24.04875</v>
      </c>
      <c r="E58" s="38" t="s">
        <v>26</v>
      </c>
      <c r="F58" s="41">
        <v>6000</v>
      </c>
      <c r="G58" s="86">
        <f aca="true" t="shared" si="2" ref="G58:G65">SUM(D58*F58)</f>
        <v>144292.5</v>
      </c>
      <c r="H58" s="43"/>
    </row>
    <row r="59" spans="1:8" ht="14.25" customHeight="1">
      <c r="A59" s="38"/>
      <c r="B59" s="3" t="s">
        <v>327</v>
      </c>
      <c r="C59" s="109" t="s">
        <v>328</v>
      </c>
      <c r="D59" s="135">
        <f>'表紙'!O13</f>
        <v>24.04875</v>
      </c>
      <c r="E59" s="38" t="s">
        <v>26</v>
      </c>
      <c r="F59" s="111">
        <v>5500</v>
      </c>
      <c r="G59" s="86">
        <f>SUM(D59*F59)</f>
        <v>132268.125</v>
      </c>
      <c r="H59" s="112"/>
    </row>
    <row r="60" spans="1:8" ht="14.25" customHeight="1">
      <c r="A60" s="108"/>
      <c r="B60" s="3" t="s">
        <v>185</v>
      </c>
      <c r="C60" s="109" t="s">
        <v>325</v>
      </c>
      <c r="D60" s="110"/>
      <c r="E60" s="108" t="s">
        <v>72</v>
      </c>
      <c r="F60" s="111">
        <v>36000</v>
      </c>
      <c r="G60" s="86">
        <f t="shared" si="2"/>
        <v>0</v>
      </c>
      <c r="H60" s="87" t="s">
        <v>125</v>
      </c>
    </row>
    <row r="61" spans="1:8" ht="14.25" customHeight="1">
      <c r="A61" s="38"/>
      <c r="B61" s="3" t="s">
        <v>207</v>
      </c>
      <c r="C61" s="109" t="s">
        <v>325</v>
      </c>
      <c r="D61" s="110"/>
      <c r="E61" s="108" t="s">
        <v>72</v>
      </c>
      <c r="F61" s="111">
        <v>36000</v>
      </c>
      <c r="G61" s="86">
        <f t="shared" si="2"/>
        <v>0</v>
      </c>
      <c r="H61" s="88">
        <f>SUM(G51:G61)</f>
        <v>1522270.625</v>
      </c>
    </row>
    <row r="62" spans="1:8" ht="14.25" customHeight="1">
      <c r="A62" s="38"/>
      <c r="B62" s="2"/>
      <c r="C62" s="39"/>
      <c r="D62" s="80"/>
      <c r="E62" s="38"/>
      <c r="F62" s="41"/>
      <c r="G62" s="81">
        <f>SUM(D62*F62)</f>
        <v>0</v>
      </c>
      <c r="H62" s="43"/>
    </row>
    <row r="63" spans="1:8" ht="14.25" customHeight="1">
      <c r="A63" s="108"/>
      <c r="B63" s="3" t="s">
        <v>236</v>
      </c>
      <c r="C63" s="109" t="s">
        <v>237</v>
      </c>
      <c r="D63" s="110"/>
      <c r="E63" s="108" t="s">
        <v>15</v>
      </c>
      <c r="F63" s="111">
        <v>4950</v>
      </c>
      <c r="G63" s="86">
        <f t="shared" si="2"/>
        <v>0</v>
      </c>
      <c r="H63" s="118" t="s">
        <v>240</v>
      </c>
    </row>
    <row r="64" spans="1:8" ht="14.25" customHeight="1">
      <c r="A64" s="38"/>
      <c r="B64" s="2" t="s">
        <v>238</v>
      </c>
      <c r="C64" s="39" t="s">
        <v>239</v>
      </c>
      <c r="D64" s="80"/>
      <c r="E64" s="38" t="s">
        <v>15</v>
      </c>
      <c r="F64" s="41">
        <v>8060</v>
      </c>
      <c r="G64" s="86">
        <f t="shared" si="2"/>
        <v>0</v>
      </c>
      <c r="H64" s="39" t="s">
        <v>240</v>
      </c>
    </row>
    <row r="65" spans="1:8" ht="14.25" customHeight="1">
      <c r="A65" s="38"/>
      <c r="B65" s="2" t="s">
        <v>235</v>
      </c>
      <c r="C65" s="39"/>
      <c r="D65" s="80"/>
      <c r="E65" s="38" t="s">
        <v>10</v>
      </c>
      <c r="F65" s="41">
        <v>5000</v>
      </c>
      <c r="G65" s="86">
        <f t="shared" si="2"/>
        <v>0</v>
      </c>
      <c r="H65" s="43" t="s">
        <v>274</v>
      </c>
    </row>
    <row r="66" spans="1:8" ht="14.25" customHeight="1">
      <c r="A66" s="38"/>
      <c r="B66" s="3"/>
      <c r="C66" s="109"/>
      <c r="D66" s="110"/>
      <c r="E66" s="108"/>
      <c r="F66" s="111"/>
      <c r="G66" s="86">
        <f aca="true" t="shared" si="3" ref="G66:G71">SUM(D66*F66)</f>
        <v>0</v>
      </c>
      <c r="H66" s="87" t="s">
        <v>326</v>
      </c>
    </row>
    <row r="67" spans="1:8" ht="14.25" customHeight="1">
      <c r="A67" s="38"/>
      <c r="B67" s="2"/>
      <c r="C67" s="39"/>
      <c r="D67" s="80"/>
      <c r="E67" s="38"/>
      <c r="F67" s="41"/>
      <c r="G67" s="81">
        <f t="shared" si="3"/>
        <v>0</v>
      </c>
      <c r="H67" s="38"/>
    </row>
    <row r="68" spans="1:8" ht="14.25" customHeight="1">
      <c r="A68" s="38"/>
      <c r="B68" s="2" t="s">
        <v>190</v>
      </c>
      <c r="C68" s="39" t="s">
        <v>217</v>
      </c>
      <c r="D68" s="80">
        <v>61.79</v>
      </c>
      <c r="E68" s="38" t="s">
        <v>87</v>
      </c>
      <c r="F68" s="41">
        <v>1600</v>
      </c>
      <c r="G68" s="86">
        <f t="shared" si="3"/>
        <v>98864</v>
      </c>
      <c r="H68" s="43"/>
    </row>
    <row r="69" spans="1:8" ht="14.25" customHeight="1">
      <c r="A69" s="108"/>
      <c r="B69" s="2" t="s">
        <v>190</v>
      </c>
      <c r="C69" s="39" t="s">
        <v>184</v>
      </c>
      <c r="D69" s="80">
        <v>154.187</v>
      </c>
      <c r="E69" s="38" t="s">
        <v>15</v>
      </c>
      <c r="F69" s="41">
        <v>900</v>
      </c>
      <c r="G69" s="86">
        <f t="shared" si="3"/>
        <v>138768.30000000002</v>
      </c>
      <c r="H69" s="100" t="s">
        <v>273</v>
      </c>
    </row>
    <row r="70" spans="1:8" ht="14.25" customHeight="1">
      <c r="A70" s="38"/>
      <c r="B70" s="3" t="s">
        <v>228</v>
      </c>
      <c r="C70" s="109"/>
      <c r="D70" s="110">
        <v>1</v>
      </c>
      <c r="E70" s="108" t="s">
        <v>229</v>
      </c>
      <c r="F70" s="111">
        <v>19800</v>
      </c>
      <c r="G70" s="86">
        <f t="shared" si="3"/>
        <v>19800</v>
      </c>
      <c r="H70" s="126">
        <f>SUM(G68:G70)</f>
        <v>257432.30000000002</v>
      </c>
    </row>
    <row r="71" spans="1:8" ht="14.25" customHeight="1">
      <c r="A71" s="38"/>
      <c r="B71" s="2"/>
      <c r="C71" s="39"/>
      <c r="D71" s="80"/>
      <c r="E71" s="38"/>
      <c r="F71" s="41"/>
      <c r="G71" s="121">
        <f t="shared" si="3"/>
        <v>0</v>
      </c>
      <c r="H71" s="43"/>
    </row>
    <row r="72" spans="1:8" ht="14.25" customHeight="1">
      <c r="A72" s="38"/>
      <c r="B72" s="2" t="s">
        <v>342</v>
      </c>
      <c r="C72" s="39" t="s">
        <v>341</v>
      </c>
      <c r="D72" s="80"/>
      <c r="E72" s="38" t="s">
        <v>234</v>
      </c>
      <c r="F72" s="41">
        <v>10500</v>
      </c>
      <c r="G72" s="86">
        <f aca="true" t="shared" si="4" ref="G72:G78">SUM(D72*F72)</f>
        <v>0</v>
      </c>
      <c r="H72" s="109" t="s">
        <v>340</v>
      </c>
    </row>
    <row r="73" spans="1:8" ht="14.25" customHeight="1">
      <c r="A73" s="108"/>
      <c r="B73" s="2" t="s">
        <v>343</v>
      </c>
      <c r="C73" s="39" t="s">
        <v>341</v>
      </c>
      <c r="D73" s="80"/>
      <c r="E73" s="38" t="s">
        <v>234</v>
      </c>
      <c r="F73" s="41">
        <v>9000</v>
      </c>
      <c r="G73" s="86">
        <f t="shared" si="4"/>
        <v>0</v>
      </c>
      <c r="H73" s="109" t="s">
        <v>340</v>
      </c>
    </row>
    <row r="74" spans="1:8" ht="14.25" customHeight="1">
      <c r="A74" s="108"/>
      <c r="B74" s="3" t="s">
        <v>330</v>
      </c>
      <c r="C74" s="39" t="s">
        <v>341</v>
      </c>
      <c r="D74" s="110"/>
      <c r="E74" s="108" t="s">
        <v>234</v>
      </c>
      <c r="F74" s="111">
        <v>8000</v>
      </c>
      <c r="G74" s="86">
        <f t="shared" si="4"/>
        <v>0</v>
      </c>
      <c r="H74" s="109" t="s">
        <v>344</v>
      </c>
    </row>
    <row r="75" spans="1:8" ht="14.25" customHeight="1">
      <c r="A75" s="108"/>
      <c r="B75" s="2" t="s">
        <v>331</v>
      </c>
      <c r="C75" s="39" t="s">
        <v>339</v>
      </c>
      <c r="D75" s="110"/>
      <c r="E75" s="38" t="s">
        <v>234</v>
      </c>
      <c r="F75" s="111">
        <v>9000</v>
      </c>
      <c r="G75" s="86">
        <f t="shared" si="4"/>
        <v>0</v>
      </c>
      <c r="H75" s="109" t="s">
        <v>333</v>
      </c>
    </row>
    <row r="76" spans="1:8" ht="14.25" customHeight="1">
      <c r="A76" s="108"/>
      <c r="B76" s="2" t="s">
        <v>335</v>
      </c>
      <c r="C76" s="39" t="s">
        <v>338</v>
      </c>
      <c r="D76" s="110"/>
      <c r="E76" s="108" t="s">
        <v>234</v>
      </c>
      <c r="F76" s="111">
        <v>8100</v>
      </c>
      <c r="G76" s="86">
        <f t="shared" si="4"/>
        <v>0</v>
      </c>
      <c r="H76" s="109" t="s">
        <v>336</v>
      </c>
    </row>
    <row r="77" spans="1:8" ht="14.25" customHeight="1">
      <c r="A77" s="108"/>
      <c r="B77" s="3" t="s">
        <v>332</v>
      </c>
      <c r="C77" s="39" t="s">
        <v>337</v>
      </c>
      <c r="D77" s="110"/>
      <c r="E77" s="38" t="s">
        <v>234</v>
      </c>
      <c r="F77" s="111">
        <v>4500</v>
      </c>
      <c r="G77" s="86"/>
      <c r="H77" s="109" t="s">
        <v>334</v>
      </c>
    </row>
    <row r="78" spans="1:8" ht="14.25" customHeight="1">
      <c r="A78" s="38"/>
      <c r="B78" s="3" t="s">
        <v>235</v>
      </c>
      <c r="C78" s="109"/>
      <c r="D78" s="110">
        <f>SUM(D72:D77)</f>
        <v>0</v>
      </c>
      <c r="E78" s="108" t="s">
        <v>234</v>
      </c>
      <c r="F78" s="111">
        <v>1200</v>
      </c>
      <c r="G78" s="86">
        <f t="shared" si="4"/>
        <v>0</v>
      </c>
      <c r="H78" s="125" t="s">
        <v>272</v>
      </c>
    </row>
    <row r="79" spans="1:8" ht="14.25" customHeight="1">
      <c r="A79" s="108"/>
      <c r="B79" s="3"/>
      <c r="C79" s="109"/>
      <c r="D79" s="110"/>
      <c r="E79" s="108"/>
      <c r="F79" s="111"/>
      <c r="G79" s="137"/>
      <c r="H79" s="125">
        <f>SUM(G72:G79)</f>
        <v>0</v>
      </c>
    </row>
    <row r="80" spans="1:8" ht="14.25" customHeight="1">
      <c r="A80" s="44"/>
      <c r="B80" s="45"/>
      <c r="C80" s="46"/>
      <c r="D80" s="89"/>
      <c r="E80" s="44"/>
      <c r="F80" s="48"/>
      <c r="G80" s="90">
        <f>SUM(D80*F80)</f>
        <v>0</v>
      </c>
      <c r="H80" s="46"/>
    </row>
    <row r="81" spans="2:7" ht="14.25" customHeight="1">
      <c r="B81" s="96"/>
      <c r="C81" s="96"/>
      <c r="D81" s="115"/>
      <c r="F81" s="116"/>
      <c r="G81" s="117"/>
    </row>
    <row r="82" spans="1:8" ht="14.25" customHeight="1">
      <c r="A82" s="27" t="s">
        <v>5</v>
      </c>
      <c r="B82" s="28" t="s">
        <v>0</v>
      </c>
      <c r="C82" s="27" t="s">
        <v>6</v>
      </c>
      <c r="D82" s="28" t="s">
        <v>7</v>
      </c>
      <c r="E82" s="27" t="s">
        <v>1</v>
      </c>
      <c r="F82" s="28" t="s">
        <v>2</v>
      </c>
      <c r="G82" s="29" t="s">
        <v>3</v>
      </c>
      <c r="H82" s="30" t="s">
        <v>4</v>
      </c>
    </row>
    <row r="83" spans="1:8" ht="14.25" customHeight="1">
      <c r="A83" s="56"/>
      <c r="B83" s="60" t="s">
        <v>111</v>
      </c>
      <c r="C83" s="56"/>
      <c r="D83" s="77"/>
      <c r="E83" s="56"/>
      <c r="F83" s="78"/>
      <c r="G83" s="79">
        <f aca="true" t="shared" si="5" ref="G83:G119">SUM(D83*F83)</f>
        <v>0</v>
      </c>
      <c r="H83" s="119"/>
    </row>
    <row r="84" spans="1:8" ht="14.25" customHeight="1">
      <c r="A84" s="38"/>
      <c r="B84" s="2"/>
      <c r="C84" s="39"/>
      <c r="D84" s="80"/>
      <c r="E84" s="38"/>
      <c r="F84" s="41"/>
      <c r="G84" s="81">
        <f t="shared" si="5"/>
        <v>0</v>
      </c>
      <c r="H84" s="82"/>
    </row>
    <row r="85" spans="1:8" ht="14.25" customHeight="1">
      <c r="A85" s="38"/>
      <c r="B85" s="136" t="s">
        <v>346</v>
      </c>
      <c r="C85" s="39" t="s">
        <v>292</v>
      </c>
      <c r="D85" s="80"/>
      <c r="E85" s="38"/>
      <c r="F85" s="41"/>
      <c r="G85" s="86">
        <f t="shared" si="5"/>
        <v>0</v>
      </c>
      <c r="H85" s="82"/>
    </row>
    <row r="86" spans="1:8" ht="14.25" customHeight="1">
      <c r="A86" s="38"/>
      <c r="B86" s="2" t="s">
        <v>138</v>
      </c>
      <c r="C86" s="39"/>
      <c r="D86" s="80">
        <v>4</v>
      </c>
      <c r="E86" s="38" t="s">
        <v>32</v>
      </c>
      <c r="F86" s="41">
        <v>17400</v>
      </c>
      <c r="G86" s="86">
        <f t="shared" si="5"/>
        <v>69600</v>
      </c>
      <c r="H86" s="82"/>
    </row>
    <row r="87" spans="1:8" ht="14.25" customHeight="1">
      <c r="A87" s="38"/>
      <c r="B87" s="2" t="s">
        <v>33</v>
      </c>
      <c r="C87" s="39" t="s">
        <v>347</v>
      </c>
      <c r="D87" s="80"/>
      <c r="E87" s="38" t="s">
        <v>32</v>
      </c>
      <c r="F87" s="41">
        <v>26100</v>
      </c>
      <c r="G87" s="86">
        <f t="shared" si="5"/>
        <v>0</v>
      </c>
      <c r="H87" s="82"/>
    </row>
    <row r="88" spans="1:8" ht="14.25" customHeight="1">
      <c r="A88" s="38"/>
      <c r="B88" s="2" t="s">
        <v>99</v>
      </c>
      <c r="C88" s="39" t="s">
        <v>347</v>
      </c>
      <c r="D88" s="80"/>
      <c r="E88" s="38" t="s">
        <v>32</v>
      </c>
      <c r="F88" s="41">
        <v>43200</v>
      </c>
      <c r="G88" s="86">
        <f t="shared" si="5"/>
        <v>0</v>
      </c>
      <c r="H88" s="82"/>
    </row>
    <row r="89" spans="1:8" ht="14.25" customHeight="1">
      <c r="A89" s="38"/>
      <c r="B89" s="2" t="s">
        <v>271</v>
      </c>
      <c r="C89" s="39" t="s">
        <v>348</v>
      </c>
      <c r="D89" s="80"/>
      <c r="E89" s="38" t="s">
        <v>32</v>
      </c>
      <c r="F89" s="41">
        <v>27800</v>
      </c>
      <c r="G89" s="86">
        <f t="shared" si="5"/>
        <v>0</v>
      </c>
      <c r="H89" s="82"/>
    </row>
    <row r="90" spans="1:8" ht="14.25" customHeight="1">
      <c r="A90" s="38"/>
      <c r="B90" s="2" t="s">
        <v>100</v>
      </c>
      <c r="C90" s="39" t="s">
        <v>349</v>
      </c>
      <c r="D90" s="80">
        <v>1</v>
      </c>
      <c r="E90" s="38" t="s">
        <v>32</v>
      </c>
      <c r="F90" s="41">
        <v>30300</v>
      </c>
      <c r="G90" s="86">
        <f t="shared" si="5"/>
        <v>30300</v>
      </c>
      <c r="H90" s="124" t="s">
        <v>354</v>
      </c>
    </row>
    <row r="91" spans="1:8" ht="14.25" customHeight="1">
      <c r="A91" s="38"/>
      <c r="B91" s="2" t="s">
        <v>85</v>
      </c>
      <c r="C91" s="39"/>
      <c r="D91" s="80"/>
      <c r="E91" s="38" t="s">
        <v>32</v>
      </c>
      <c r="F91" s="41"/>
      <c r="G91" s="86">
        <f t="shared" si="5"/>
        <v>0</v>
      </c>
      <c r="H91" s="82"/>
    </row>
    <row r="92" spans="1:8" ht="14.25" customHeight="1">
      <c r="A92" s="38"/>
      <c r="B92" s="136" t="s">
        <v>350</v>
      </c>
      <c r="C92" s="39" t="s">
        <v>352</v>
      </c>
      <c r="D92" s="80"/>
      <c r="E92" s="38"/>
      <c r="F92" s="41"/>
      <c r="G92" s="86">
        <f t="shared" si="5"/>
        <v>0</v>
      </c>
      <c r="H92" s="82"/>
    </row>
    <row r="93" spans="1:8" ht="14.25" customHeight="1">
      <c r="A93" s="38"/>
      <c r="B93" s="2" t="s">
        <v>101</v>
      </c>
      <c r="C93" s="39" t="s">
        <v>353</v>
      </c>
      <c r="D93" s="80"/>
      <c r="E93" s="38" t="s">
        <v>32</v>
      </c>
      <c r="F93" s="41">
        <v>15400</v>
      </c>
      <c r="G93" s="86">
        <f t="shared" si="5"/>
        <v>0</v>
      </c>
      <c r="H93" s="82"/>
    </row>
    <row r="94" spans="1:8" ht="14.25" customHeight="1">
      <c r="A94" s="38"/>
      <c r="B94" s="2" t="s">
        <v>154</v>
      </c>
      <c r="C94" s="39" t="s">
        <v>353</v>
      </c>
      <c r="D94" s="139">
        <v>1</v>
      </c>
      <c r="E94" s="38" t="s">
        <v>32</v>
      </c>
      <c r="F94" s="41">
        <v>25200</v>
      </c>
      <c r="G94" s="86">
        <f t="shared" si="5"/>
        <v>25200</v>
      </c>
      <c r="H94" s="82"/>
    </row>
    <row r="95" spans="1:8" ht="14.25" customHeight="1">
      <c r="A95" s="38"/>
      <c r="B95" s="2" t="s">
        <v>34</v>
      </c>
      <c r="C95" s="39" t="s">
        <v>353</v>
      </c>
      <c r="D95" s="80"/>
      <c r="E95" s="38" t="s">
        <v>32</v>
      </c>
      <c r="F95" s="41">
        <v>36700</v>
      </c>
      <c r="G95" s="86">
        <f t="shared" si="5"/>
        <v>0</v>
      </c>
      <c r="H95" s="82"/>
    </row>
    <row r="96" spans="1:8" ht="14.25" customHeight="1">
      <c r="A96" s="38"/>
      <c r="B96" s="2"/>
      <c r="C96" s="39"/>
      <c r="D96" s="80"/>
      <c r="E96" s="38"/>
      <c r="F96" s="41"/>
      <c r="G96" s="86">
        <f t="shared" si="5"/>
        <v>0</v>
      </c>
      <c r="H96" s="82"/>
    </row>
    <row r="97" spans="1:8" ht="14.25" customHeight="1">
      <c r="A97" s="38"/>
      <c r="B97" s="136" t="s">
        <v>345</v>
      </c>
      <c r="C97" s="39" t="s">
        <v>293</v>
      </c>
      <c r="D97" s="80"/>
      <c r="E97" s="38"/>
      <c r="F97" s="41"/>
      <c r="G97" s="86">
        <f t="shared" si="5"/>
        <v>0</v>
      </c>
      <c r="H97" s="82"/>
    </row>
    <row r="98" spans="1:8" ht="14.25" customHeight="1">
      <c r="A98" s="38"/>
      <c r="B98" s="2" t="s">
        <v>138</v>
      </c>
      <c r="C98" s="39"/>
      <c r="D98" s="80">
        <v>1</v>
      </c>
      <c r="E98" s="38" t="s">
        <v>32</v>
      </c>
      <c r="F98" s="41">
        <v>22600</v>
      </c>
      <c r="G98" s="86">
        <f t="shared" si="5"/>
        <v>22600</v>
      </c>
      <c r="H98" s="82"/>
    </row>
    <row r="99" spans="1:8" ht="14.25" customHeight="1">
      <c r="A99" s="38"/>
      <c r="B99" s="2" t="s">
        <v>33</v>
      </c>
      <c r="C99" s="39" t="s">
        <v>347</v>
      </c>
      <c r="D99" s="80"/>
      <c r="E99" s="38" t="s">
        <v>32</v>
      </c>
      <c r="F99" s="41">
        <v>33900</v>
      </c>
      <c r="G99" s="86">
        <f t="shared" si="5"/>
        <v>0</v>
      </c>
      <c r="H99" s="82"/>
    </row>
    <row r="100" spans="1:8" ht="14.25" customHeight="1">
      <c r="A100" s="38"/>
      <c r="B100" s="2" t="s">
        <v>99</v>
      </c>
      <c r="C100" s="39" t="s">
        <v>347</v>
      </c>
      <c r="D100" s="80"/>
      <c r="E100" s="38" t="s">
        <v>32</v>
      </c>
      <c r="F100" s="41">
        <v>56100</v>
      </c>
      <c r="G100" s="86">
        <f t="shared" si="5"/>
        <v>0</v>
      </c>
      <c r="H100" s="82"/>
    </row>
    <row r="101" spans="1:8" ht="14.25" customHeight="1">
      <c r="A101" s="38"/>
      <c r="B101" s="2" t="s">
        <v>271</v>
      </c>
      <c r="C101" s="39" t="s">
        <v>348</v>
      </c>
      <c r="D101" s="80"/>
      <c r="E101" s="38" t="s">
        <v>32</v>
      </c>
      <c r="F101" s="41">
        <v>36100</v>
      </c>
      <c r="G101" s="86">
        <f t="shared" si="5"/>
        <v>0</v>
      </c>
      <c r="H101" s="82"/>
    </row>
    <row r="102" spans="1:8" ht="14.25" customHeight="1">
      <c r="A102" s="38"/>
      <c r="B102" s="2" t="s">
        <v>100</v>
      </c>
      <c r="C102" s="39" t="s">
        <v>349</v>
      </c>
      <c r="D102" s="80"/>
      <c r="E102" s="38" t="s">
        <v>32</v>
      </c>
      <c r="F102" s="41">
        <v>30300</v>
      </c>
      <c r="G102" s="86">
        <f t="shared" si="5"/>
        <v>0</v>
      </c>
      <c r="H102" s="124" t="s">
        <v>354</v>
      </c>
    </row>
    <row r="103" spans="1:8" ht="14.25" customHeight="1">
      <c r="A103" s="38"/>
      <c r="B103" s="2" t="s">
        <v>85</v>
      </c>
      <c r="C103" s="39"/>
      <c r="D103" s="80"/>
      <c r="E103" s="38"/>
      <c r="F103" s="41"/>
      <c r="G103" s="86">
        <f t="shared" si="5"/>
        <v>0</v>
      </c>
      <c r="H103" s="82"/>
    </row>
    <row r="104" spans="1:8" ht="14.25" customHeight="1">
      <c r="A104" s="38"/>
      <c r="B104" s="136" t="s">
        <v>351</v>
      </c>
      <c r="C104" s="39" t="s">
        <v>293</v>
      </c>
      <c r="D104" s="80"/>
      <c r="E104" s="38"/>
      <c r="F104" s="41"/>
      <c r="G104" s="86">
        <f t="shared" si="5"/>
        <v>0</v>
      </c>
      <c r="H104" s="82"/>
    </row>
    <row r="105" spans="1:8" ht="14.25" customHeight="1">
      <c r="A105" s="38"/>
      <c r="B105" s="2" t="s">
        <v>101</v>
      </c>
      <c r="C105" s="39" t="s">
        <v>353</v>
      </c>
      <c r="D105" s="80">
        <v>1</v>
      </c>
      <c r="E105" s="38" t="s">
        <v>32</v>
      </c>
      <c r="F105" s="41">
        <v>20100</v>
      </c>
      <c r="G105" s="86">
        <f t="shared" si="5"/>
        <v>20100</v>
      </c>
      <c r="H105" s="82"/>
    </row>
    <row r="106" spans="1:8" ht="14.25" customHeight="1">
      <c r="A106" s="38"/>
      <c r="B106" s="2" t="s">
        <v>154</v>
      </c>
      <c r="C106" s="39" t="s">
        <v>353</v>
      </c>
      <c r="D106" s="80"/>
      <c r="E106" s="38" t="s">
        <v>32</v>
      </c>
      <c r="F106" s="41">
        <v>32300</v>
      </c>
      <c r="G106" s="86">
        <f t="shared" si="5"/>
        <v>0</v>
      </c>
      <c r="H106" s="82"/>
    </row>
    <row r="107" spans="1:8" ht="14.25" customHeight="1">
      <c r="A107" s="38"/>
      <c r="B107" s="2" t="s">
        <v>34</v>
      </c>
      <c r="C107" s="39" t="s">
        <v>353</v>
      </c>
      <c r="D107" s="80"/>
      <c r="E107" s="38" t="s">
        <v>32</v>
      </c>
      <c r="F107" s="41">
        <v>47800</v>
      </c>
      <c r="G107" s="86">
        <f t="shared" si="5"/>
        <v>0</v>
      </c>
      <c r="H107" s="82"/>
    </row>
    <row r="108" spans="1:8" ht="14.25" customHeight="1">
      <c r="A108" s="38"/>
      <c r="B108" s="2"/>
      <c r="C108" s="39"/>
      <c r="D108" s="80"/>
      <c r="E108" s="38"/>
      <c r="F108" s="41"/>
      <c r="G108" s="86">
        <f t="shared" si="5"/>
        <v>0</v>
      </c>
      <c r="H108" s="82"/>
    </row>
    <row r="109" spans="1:8" ht="14.25" customHeight="1">
      <c r="A109" s="38"/>
      <c r="B109" s="2" t="s">
        <v>267</v>
      </c>
      <c r="C109" s="39"/>
      <c r="D109" s="135">
        <f>D86+D98</f>
        <v>5</v>
      </c>
      <c r="E109" s="38" t="s">
        <v>268</v>
      </c>
      <c r="F109" s="41">
        <v>1000</v>
      </c>
      <c r="G109" s="86">
        <f t="shared" si="5"/>
        <v>5000</v>
      </c>
      <c r="H109" s="82"/>
    </row>
    <row r="110" spans="1:8" ht="14.25" customHeight="1">
      <c r="A110" s="38"/>
      <c r="B110" s="2" t="s">
        <v>269</v>
      </c>
      <c r="C110" s="39"/>
      <c r="D110" s="80">
        <v>3</v>
      </c>
      <c r="E110" s="38" t="s">
        <v>268</v>
      </c>
      <c r="F110" s="41">
        <v>2000</v>
      </c>
      <c r="G110" s="86">
        <f t="shared" si="5"/>
        <v>6000</v>
      </c>
      <c r="H110" s="82"/>
    </row>
    <row r="111" spans="1:8" ht="14.25" customHeight="1">
      <c r="A111" s="38"/>
      <c r="B111" s="2" t="s">
        <v>270</v>
      </c>
      <c r="C111" s="39"/>
      <c r="D111" s="80">
        <v>3</v>
      </c>
      <c r="E111" s="38" t="s">
        <v>268</v>
      </c>
      <c r="F111" s="41">
        <v>1000</v>
      </c>
      <c r="G111" s="86">
        <f t="shared" si="5"/>
        <v>3000</v>
      </c>
      <c r="H111" s="82"/>
    </row>
    <row r="112" spans="1:8" ht="14.25" customHeight="1">
      <c r="A112" s="38"/>
      <c r="B112" s="2"/>
      <c r="C112" s="39"/>
      <c r="D112" s="80"/>
      <c r="E112" s="38"/>
      <c r="F112" s="41"/>
      <c r="G112" s="86">
        <f t="shared" si="5"/>
        <v>0</v>
      </c>
      <c r="H112" s="82"/>
    </row>
    <row r="113" spans="1:8" ht="14.25" customHeight="1">
      <c r="A113" s="38"/>
      <c r="B113" s="2" t="s">
        <v>355</v>
      </c>
      <c r="C113" s="39" t="s">
        <v>356</v>
      </c>
      <c r="D113" s="80">
        <v>1</v>
      </c>
      <c r="E113" s="38" t="s">
        <v>314</v>
      </c>
      <c r="F113" s="41">
        <v>4200</v>
      </c>
      <c r="G113" s="86">
        <f t="shared" si="5"/>
        <v>4200</v>
      </c>
      <c r="H113" s="82"/>
    </row>
    <row r="114" spans="1:8" ht="14.25" customHeight="1">
      <c r="A114" s="38"/>
      <c r="B114" s="2"/>
      <c r="C114" s="138" t="s">
        <v>357</v>
      </c>
      <c r="D114" s="80">
        <v>2</v>
      </c>
      <c r="E114" s="38" t="s">
        <v>314</v>
      </c>
      <c r="F114" s="41">
        <v>2400</v>
      </c>
      <c r="G114" s="86">
        <f t="shared" si="5"/>
        <v>4800</v>
      </c>
      <c r="H114" s="82"/>
    </row>
    <row r="115" spans="1:8" ht="14.25" customHeight="1">
      <c r="A115" s="38"/>
      <c r="B115" s="2"/>
      <c r="C115" s="138" t="s">
        <v>358</v>
      </c>
      <c r="D115" s="139">
        <v>3</v>
      </c>
      <c r="E115" s="38" t="s">
        <v>314</v>
      </c>
      <c r="F115" s="41">
        <v>3700</v>
      </c>
      <c r="G115" s="86">
        <f t="shared" si="5"/>
        <v>11100</v>
      </c>
      <c r="H115" s="82"/>
    </row>
    <row r="116" spans="1:8" ht="14.25" customHeight="1">
      <c r="A116" s="38"/>
      <c r="B116" s="2"/>
      <c r="C116" s="39"/>
      <c r="D116" s="80"/>
      <c r="E116" s="38"/>
      <c r="F116" s="41"/>
      <c r="G116" s="86">
        <f t="shared" si="5"/>
        <v>0</v>
      </c>
      <c r="H116" s="82"/>
    </row>
    <row r="117" spans="1:8" ht="14.25" customHeight="1">
      <c r="A117" s="38"/>
      <c r="B117" s="2"/>
      <c r="C117" s="39"/>
      <c r="D117" s="80"/>
      <c r="E117" s="38"/>
      <c r="F117" s="41"/>
      <c r="G117" s="86">
        <f t="shared" si="5"/>
        <v>0</v>
      </c>
      <c r="H117" s="82"/>
    </row>
    <row r="118" spans="1:8" ht="14.25" customHeight="1">
      <c r="A118" s="38"/>
      <c r="B118" s="2"/>
      <c r="C118" s="39"/>
      <c r="D118" s="80"/>
      <c r="E118" s="38"/>
      <c r="F118" s="41"/>
      <c r="G118" s="86">
        <f t="shared" si="5"/>
        <v>0</v>
      </c>
      <c r="H118" s="100" t="s">
        <v>126</v>
      </c>
    </row>
    <row r="119" spans="1:8" ht="14.25" customHeight="1">
      <c r="A119" s="38"/>
      <c r="B119" s="73"/>
      <c r="C119" s="39"/>
      <c r="D119" s="80"/>
      <c r="E119" s="38"/>
      <c r="F119" s="41"/>
      <c r="G119" s="86">
        <f t="shared" si="5"/>
        <v>0</v>
      </c>
      <c r="H119" s="99">
        <f>SUM(G85:G119)</f>
        <v>201900</v>
      </c>
    </row>
    <row r="120" spans="1:8" ht="14.25" customHeight="1">
      <c r="A120" s="38"/>
      <c r="B120" s="2"/>
      <c r="C120" s="39"/>
      <c r="D120" s="80"/>
      <c r="E120" s="38"/>
      <c r="F120" s="41"/>
      <c r="G120" s="81">
        <f>SUM(D120*F120)</f>
        <v>0</v>
      </c>
      <c r="H120" s="82"/>
    </row>
    <row r="121" spans="1:8" ht="14.25" customHeight="1">
      <c r="A121" s="27"/>
      <c r="B121" s="28" t="s">
        <v>13</v>
      </c>
      <c r="C121" s="27"/>
      <c r="D121" s="83"/>
      <c r="E121" s="27"/>
      <c r="F121" s="84"/>
      <c r="G121" s="85">
        <f>SUM(G1:G120)</f>
        <v>4734290.415</v>
      </c>
      <c r="H121" s="30"/>
    </row>
  </sheetData>
  <sheetProtection/>
  <printOptions horizontalCentered="1"/>
  <pageMargins left="0" right="0" top="0.3937007874015748" bottom="0" header="0" footer="0.1968503937007874"/>
  <pageSetup horizontalDpi="600" verticalDpi="600" orientation="landscape" paperSize="9" r:id="rId1"/>
  <headerFooter scaleWithDoc="0" alignWithMargins="0">
    <oddFooter xml:space="preserve">&amp;C&amp;P / &amp;N </oddFooter>
  </headerFooter>
  <rowBreaks count="2" manualBreakCount="2">
    <brk id="41" max="7" man="1"/>
    <brk id="81" max="7" man="1"/>
  </rowBreaks>
  <ignoredErrors>
    <ignoredError sqref="G120 G2:G3 G86 G80 G82:G84 G45" emptyCellReferenc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H40"/>
  <sheetViews>
    <sheetView showZeros="0" zoomScalePageLayoutView="0" workbookViewId="0" topLeftCell="A1">
      <selection activeCell="C17" sqref="C17"/>
    </sheetView>
  </sheetViews>
  <sheetFormatPr defaultColWidth="9.00390625" defaultRowHeight="14.25" customHeight="1"/>
  <cols>
    <col min="1" max="1" width="6.75390625" style="31" customWidth="1"/>
    <col min="2" max="2" width="32.75390625" style="31" customWidth="1"/>
    <col min="3" max="3" width="27.625" style="31" customWidth="1"/>
    <col min="4" max="5" width="8.75390625" style="31" customWidth="1"/>
    <col min="6" max="6" width="16.625" style="31" customWidth="1"/>
    <col min="7" max="7" width="16.625" style="76" customWidth="1"/>
    <col min="8" max="8" width="23.50390625" style="31" customWidth="1"/>
    <col min="9" max="16384" width="9.00390625" style="31" customWidth="1"/>
  </cols>
  <sheetData>
    <row r="1" spans="1:8" ht="14.25" customHeight="1">
      <c r="A1" s="27" t="s">
        <v>5</v>
      </c>
      <c r="B1" s="28" t="s">
        <v>0</v>
      </c>
      <c r="C1" s="27" t="s">
        <v>6</v>
      </c>
      <c r="D1" s="28" t="s">
        <v>7</v>
      </c>
      <c r="E1" s="27" t="s">
        <v>1</v>
      </c>
      <c r="F1" s="28" t="s">
        <v>2</v>
      </c>
      <c r="G1" s="29" t="s">
        <v>3</v>
      </c>
      <c r="H1" s="30" t="s">
        <v>4</v>
      </c>
    </row>
    <row r="2" spans="1:8" ht="14.25" customHeight="1">
      <c r="A2" s="56">
        <v>4</v>
      </c>
      <c r="B2" s="60" t="s">
        <v>89</v>
      </c>
      <c r="C2" s="56"/>
      <c r="D2" s="77"/>
      <c r="E2" s="56"/>
      <c r="F2" s="78"/>
      <c r="G2" s="79"/>
      <c r="H2" s="68"/>
    </row>
    <row r="3" spans="1:8" ht="14.25" customHeight="1">
      <c r="A3" s="38"/>
      <c r="B3" s="2"/>
      <c r="C3" s="39"/>
      <c r="D3" s="80"/>
      <c r="E3" s="38"/>
      <c r="F3" s="41"/>
      <c r="G3" s="81"/>
      <c r="H3" s="43"/>
    </row>
    <row r="4" spans="1:8" ht="14.25" customHeight="1">
      <c r="A4" s="38"/>
      <c r="B4" s="2" t="s">
        <v>90</v>
      </c>
      <c r="C4" s="39"/>
      <c r="D4" s="80"/>
      <c r="E4" s="38"/>
      <c r="F4" s="41"/>
      <c r="G4" s="81">
        <f>SUM(D4*F4)</f>
        <v>0</v>
      </c>
      <c r="H4" s="43"/>
    </row>
    <row r="5" spans="1:8" ht="14.25" customHeight="1">
      <c r="A5" s="38"/>
      <c r="B5" s="2" t="s">
        <v>300</v>
      </c>
      <c r="C5" s="39"/>
      <c r="D5" s="129">
        <f>'表紙'!L13</f>
        <v>79.5</v>
      </c>
      <c r="E5" s="130" t="s">
        <v>15</v>
      </c>
      <c r="F5" s="128">
        <v>6500</v>
      </c>
      <c r="G5" s="86">
        <f>SUM(D5*F5)</f>
        <v>516750</v>
      </c>
      <c r="H5" s="43"/>
    </row>
    <row r="6" spans="1:8" ht="14.25" customHeight="1">
      <c r="A6" s="38"/>
      <c r="B6" s="2"/>
      <c r="C6" s="39"/>
      <c r="D6" s="80"/>
      <c r="E6" s="38"/>
      <c r="F6" s="41"/>
      <c r="G6" s="86"/>
      <c r="H6" s="124"/>
    </row>
    <row r="7" spans="1:8" ht="14.25" customHeight="1">
      <c r="A7" s="38"/>
      <c r="B7" s="2"/>
      <c r="C7" s="39"/>
      <c r="D7" s="80"/>
      <c r="E7" s="38"/>
      <c r="F7" s="41"/>
      <c r="G7" s="86"/>
      <c r="H7" s="124"/>
    </row>
    <row r="8" spans="1:8" ht="14.25" customHeight="1">
      <c r="A8" s="38"/>
      <c r="B8" s="2"/>
      <c r="C8" s="39"/>
      <c r="D8" s="80"/>
      <c r="E8" s="38"/>
      <c r="F8" s="41"/>
      <c r="G8" s="86">
        <f>SUM(D8*F8)</f>
        <v>0</v>
      </c>
      <c r="H8" s="43"/>
    </row>
    <row r="9" spans="1:8" ht="14.25" customHeight="1">
      <c r="A9" s="38"/>
      <c r="B9" s="2" t="s">
        <v>96</v>
      </c>
      <c r="C9" s="39"/>
      <c r="D9" s="80"/>
      <c r="E9" s="38"/>
      <c r="F9" s="41"/>
      <c r="G9" s="86">
        <f>SUM(D9*F9)</f>
        <v>0</v>
      </c>
      <c r="H9" s="100" t="s">
        <v>264</v>
      </c>
    </row>
    <row r="10" spans="1:8" ht="14.25" customHeight="1">
      <c r="A10" s="38"/>
      <c r="B10" s="2" t="s">
        <v>301</v>
      </c>
      <c r="C10" s="39" t="s">
        <v>360</v>
      </c>
      <c r="D10" s="80">
        <v>1</v>
      </c>
      <c r="E10" s="38" t="s">
        <v>32</v>
      </c>
      <c r="F10" s="41">
        <v>125000</v>
      </c>
      <c r="G10" s="86">
        <v>127000</v>
      </c>
      <c r="H10" s="99">
        <f>SUM(G5:G10)</f>
        <v>643750</v>
      </c>
    </row>
    <row r="11" spans="1:8" ht="14.25" customHeight="1">
      <c r="A11" s="38"/>
      <c r="B11" s="2" t="s">
        <v>359</v>
      </c>
      <c r="C11" s="39" t="s">
        <v>263</v>
      </c>
      <c r="D11" s="80"/>
      <c r="E11" s="38" t="s">
        <v>32</v>
      </c>
      <c r="F11" s="41">
        <v>245000</v>
      </c>
      <c r="G11" s="81">
        <f>SUM(D11*F11)</f>
        <v>0</v>
      </c>
      <c r="H11" s="43"/>
    </row>
    <row r="12" spans="1:8" ht="14.25" customHeight="1">
      <c r="A12" s="38"/>
      <c r="B12" s="2"/>
      <c r="C12" s="39"/>
      <c r="D12" s="80"/>
      <c r="E12" s="38"/>
      <c r="F12" s="41"/>
      <c r="G12" s="81">
        <f>SUM(D12*F12)</f>
        <v>0</v>
      </c>
      <c r="H12" s="43"/>
    </row>
    <row r="13" spans="1:8" ht="14.25" customHeight="1">
      <c r="A13" s="38"/>
      <c r="B13" s="2" t="s">
        <v>388</v>
      </c>
      <c r="C13" s="39"/>
      <c r="D13" s="80"/>
      <c r="E13" s="38"/>
      <c r="F13" s="41"/>
      <c r="G13" s="81"/>
      <c r="H13" s="43"/>
    </row>
    <row r="14" spans="1:8" ht="14.25" customHeight="1">
      <c r="A14" s="38"/>
      <c r="B14" s="2" t="s">
        <v>397</v>
      </c>
      <c r="C14" s="39" t="s">
        <v>389</v>
      </c>
      <c r="D14" s="129">
        <v>1</v>
      </c>
      <c r="E14" s="130" t="s">
        <v>10</v>
      </c>
      <c r="F14" s="128">
        <v>73600</v>
      </c>
      <c r="G14" s="121">
        <f>SUM(D14*F14)</f>
        <v>73600</v>
      </c>
      <c r="H14" s="141" t="s">
        <v>400</v>
      </c>
    </row>
    <row r="15" spans="1:8" ht="14.25" customHeight="1">
      <c r="A15" s="38"/>
      <c r="B15" s="2" t="s">
        <v>398</v>
      </c>
      <c r="C15" s="39" t="s">
        <v>396</v>
      </c>
      <c r="D15" s="80">
        <v>1</v>
      </c>
      <c r="E15" s="38" t="s">
        <v>10</v>
      </c>
      <c r="F15" s="41">
        <v>169000</v>
      </c>
      <c r="G15" s="121">
        <f>SUM(D15*F15)</f>
        <v>169000</v>
      </c>
      <c r="H15" s="141" t="s">
        <v>400</v>
      </c>
    </row>
    <row r="16" spans="1:8" ht="14.25" customHeight="1">
      <c r="A16" s="38"/>
      <c r="B16" s="2" t="s">
        <v>399</v>
      </c>
      <c r="C16" s="39"/>
      <c r="D16" s="80">
        <v>1</v>
      </c>
      <c r="E16" s="38" t="s">
        <v>32</v>
      </c>
      <c r="F16" s="41">
        <v>20000</v>
      </c>
      <c r="G16" s="81">
        <f>SUM(D16*F16)</f>
        <v>20000</v>
      </c>
      <c r="H16" s="82"/>
    </row>
    <row r="17" spans="1:8" ht="14.25" customHeight="1">
      <c r="A17" s="38"/>
      <c r="B17" s="2"/>
      <c r="C17" s="39"/>
      <c r="D17" s="80"/>
      <c r="E17" s="38"/>
      <c r="F17" s="41"/>
      <c r="G17" s="81">
        <f>SUM(D17*F17)</f>
        <v>0</v>
      </c>
      <c r="H17" s="82"/>
    </row>
    <row r="18" spans="1:8" ht="14.25" customHeight="1">
      <c r="A18" s="38"/>
      <c r="B18" s="2"/>
      <c r="C18" s="39"/>
      <c r="D18" s="80"/>
      <c r="E18" s="38"/>
      <c r="F18" s="41"/>
      <c r="G18" s="81">
        <f>SUM(D18*F18)</f>
        <v>0</v>
      </c>
      <c r="H18" s="82"/>
    </row>
    <row r="19" spans="1:8" ht="14.25" customHeight="1">
      <c r="A19" s="38"/>
      <c r="B19" s="2"/>
      <c r="C19" s="39"/>
      <c r="D19" s="80"/>
      <c r="E19" s="38"/>
      <c r="F19" s="41"/>
      <c r="G19" s="81"/>
      <c r="H19" s="82"/>
    </row>
    <row r="20" spans="1:8" ht="14.25" customHeight="1">
      <c r="A20" s="38"/>
      <c r="B20" s="2"/>
      <c r="C20" s="39"/>
      <c r="D20" s="80"/>
      <c r="E20" s="38"/>
      <c r="F20" s="41"/>
      <c r="G20" s="81">
        <f aca="true" t="shared" si="0" ref="G20:G26">SUM(D20*F20)</f>
        <v>0</v>
      </c>
      <c r="H20" s="82"/>
    </row>
    <row r="21" spans="1:8" ht="14.25" customHeight="1">
      <c r="A21" s="38"/>
      <c r="B21" s="2"/>
      <c r="C21" s="39"/>
      <c r="D21" s="80"/>
      <c r="E21" s="38"/>
      <c r="F21" s="41"/>
      <c r="G21" s="81">
        <f t="shared" si="0"/>
        <v>0</v>
      </c>
      <c r="H21" s="82"/>
    </row>
    <row r="22" spans="1:8" ht="14.25" customHeight="1">
      <c r="A22" s="38"/>
      <c r="B22" s="2"/>
      <c r="C22" s="39"/>
      <c r="D22" s="80"/>
      <c r="E22" s="38"/>
      <c r="F22" s="41"/>
      <c r="G22" s="81">
        <f t="shared" si="0"/>
        <v>0</v>
      </c>
      <c r="H22" s="82"/>
    </row>
    <row r="23" spans="1:8" ht="14.25" customHeight="1">
      <c r="A23" s="38"/>
      <c r="B23" s="2"/>
      <c r="C23" s="39"/>
      <c r="D23" s="80"/>
      <c r="E23" s="38"/>
      <c r="F23" s="41"/>
      <c r="G23" s="81">
        <f t="shared" si="0"/>
        <v>0</v>
      </c>
      <c r="H23" s="82"/>
    </row>
    <row r="24" spans="1:8" ht="14.25" customHeight="1">
      <c r="A24" s="38"/>
      <c r="B24" s="2"/>
      <c r="C24" s="39"/>
      <c r="D24" s="80"/>
      <c r="E24" s="38"/>
      <c r="F24" s="41"/>
      <c r="G24" s="81">
        <f t="shared" si="0"/>
        <v>0</v>
      </c>
      <c r="H24" s="82"/>
    </row>
    <row r="25" spans="1:8" ht="14.25" customHeight="1">
      <c r="A25" s="38"/>
      <c r="B25" s="2"/>
      <c r="C25" s="39"/>
      <c r="D25" s="80"/>
      <c r="E25" s="38"/>
      <c r="F25" s="41"/>
      <c r="G25" s="81">
        <f t="shared" si="0"/>
        <v>0</v>
      </c>
      <c r="H25" s="82"/>
    </row>
    <row r="26" spans="1:8" ht="14.25" customHeight="1">
      <c r="A26" s="38"/>
      <c r="B26" s="2"/>
      <c r="C26" s="39"/>
      <c r="D26" s="80"/>
      <c r="E26" s="38"/>
      <c r="F26" s="41"/>
      <c r="G26" s="81">
        <f t="shared" si="0"/>
        <v>0</v>
      </c>
      <c r="H26" s="82"/>
    </row>
    <row r="27" spans="1:8" ht="14.25" customHeight="1">
      <c r="A27" s="38"/>
      <c r="B27" s="2"/>
      <c r="C27" s="39"/>
      <c r="D27" s="80"/>
      <c r="E27" s="38"/>
      <c r="F27" s="41"/>
      <c r="G27" s="81"/>
      <c r="H27" s="82"/>
    </row>
    <row r="28" spans="1:8" ht="14.25" customHeight="1">
      <c r="A28" s="38"/>
      <c r="B28" s="2"/>
      <c r="C28" s="39"/>
      <c r="D28" s="80"/>
      <c r="E28" s="38"/>
      <c r="F28" s="41"/>
      <c r="G28" s="81">
        <f aca="true" t="shared" si="1" ref="G28:G39">SUM(D28*F28)</f>
        <v>0</v>
      </c>
      <c r="H28" s="82"/>
    </row>
    <row r="29" spans="1:8" ht="14.25" customHeight="1">
      <c r="A29" s="38"/>
      <c r="B29" s="2"/>
      <c r="C29" s="39"/>
      <c r="D29" s="80"/>
      <c r="E29" s="38"/>
      <c r="F29" s="41"/>
      <c r="G29" s="81">
        <f t="shared" si="1"/>
        <v>0</v>
      </c>
      <c r="H29" s="82"/>
    </row>
    <row r="30" spans="1:8" ht="14.25" customHeight="1">
      <c r="A30" s="38"/>
      <c r="B30" s="2"/>
      <c r="C30" s="39"/>
      <c r="D30" s="80"/>
      <c r="E30" s="38"/>
      <c r="F30" s="41"/>
      <c r="G30" s="81">
        <f t="shared" si="1"/>
        <v>0</v>
      </c>
      <c r="H30" s="82"/>
    </row>
    <row r="31" spans="1:8" ht="14.25" customHeight="1">
      <c r="A31" s="38"/>
      <c r="B31" s="2"/>
      <c r="C31" s="39"/>
      <c r="D31" s="80"/>
      <c r="E31" s="38"/>
      <c r="F31" s="41"/>
      <c r="G31" s="81">
        <f t="shared" si="1"/>
        <v>0</v>
      </c>
      <c r="H31" s="82"/>
    </row>
    <row r="32" spans="1:8" ht="14.25" customHeight="1">
      <c r="A32" s="38"/>
      <c r="B32" s="2"/>
      <c r="C32" s="39"/>
      <c r="D32" s="80"/>
      <c r="E32" s="38"/>
      <c r="F32" s="41"/>
      <c r="G32" s="81">
        <f t="shared" si="1"/>
        <v>0</v>
      </c>
      <c r="H32" s="82"/>
    </row>
    <row r="33" spans="1:8" ht="14.25" customHeight="1">
      <c r="A33" s="38"/>
      <c r="B33" s="2"/>
      <c r="C33" s="39"/>
      <c r="D33" s="80"/>
      <c r="E33" s="38"/>
      <c r="F33" s="41"/>
      <c r="G33" s="81">
        <f t="shared" si="1"/>
        <v>0</v>
      </c>
      <c r="H33" s="82"/>
    </row>
    <row r="34" spans="1:8" ht="14.25" customHeight="1">
      <c r="A34" s="38"/>
      <c r="B34" s="2"/>
      <c r="C34" s="39"/>
      <c r="D34" s="80"/>
      <c r="E34" s="38"/>
      <c r="F34" s="41"/>
      <c r="G34" s="81">
        <f t="shared" si="1"/>
        <v>0</v>
      </c>
      <c r="H34" s="82"/>
    </row>
    <row r="35" spans="1:8" ht="14.25" customHeight="1">
      <c r="A35" s="38"/>
      <c r="B35" s="2"/>
      <c r="C35" s="39"/>
      <c r="D35" s="80"/>
      <c r="E35" s="38"/>
      <c r="F35" s="41"/>
      <c r="G35" s="81">
        <f t="shared" si="1"/>
        <v>0</v>
      </c>
      <c r="H35" s="82"/>
    </row>
    <row r="36" spans="1:8" ht="14.25" customHeight="1">
      <c r="A36" s="38"/>
      <c r="B36" s="2"/>
      <c r="C36" s="39"/>
      <c r="D36" s="80"/>
      <c r="E36" s="38"/>
      <c r="F36" s="41"/>
      <c r="G36" s="81">
        <f t="shared" si="1"/>
        <v>0</v>
      </c>
      <c r="H36" s="82"/>
    </row>
    <row r="37" spans="1:8" ht="14.25" customHeight="1">
      <c r="A37" s="38"/>
      <c r="B37" s="2"/>
      <c r="C37" s="39"/>
      <c r="D37" s="80"/>
      <c r="E37" s="38"/>
      <c r="F37" s="41"/>
      <c r="G37" s="81">
        <f t="shared" si="1"/>
        <v>0</v>
      </c>
      <c r="H37" s="82"/>
    </row>
    <row r="38" spans="1:8" ht="14.25" customHeight="1">
      <c r="A38" s="38"/>
      <c r="B38" s="2"/>
      <c r="C38" s="39"/>
      <c r="D38" s="80"/>
      <c r="E38" s="38"/>
      <c r="F38" s="41"/>
      <c r="G38" s="81">
        <f t="shared" si="1"/>
        <v>0</v>
      </c>
      <c r="H38" s="82"/>
    </row>
    <row r="39" spans="1:8" ht="14.25" customHeight="1">
      <c r="A39" s="38"/>
      <c r="B39" s="2"/>
      <c r="C39" s="39"/>
      <c r="D39" s="80"/>
      <c r="E39" s="38"/>
      <c r="F39" s="41"/>
      <c r="G39" s="81">
        <f t="shared" si="1"/>
        <v>0</v>
      </c>
      <c r="H39" s="82"/>
    </row>
    <row r="40" spans="1:8" ht="14.25" customHeight="1">
      <c r="A40" s="27"/>
      <c r="B40" s="28" t="s">
        <v>13</v>
      </c>
      <c r="C40" s="27"/>
      <c r="D40" s="83"/>
      <c r="E40" s="27"/>
      <c r="F40" s="84"/>
      <c r="G40" s="85">
        <f>SUM(G1:G39)</f>
        <v>906350</v>
      </c>
      <c r="H40" s="30"/>
    </row>
  </sheetData>
  <sheetProtection/>
  <printOptions horizontalCentered="1"/>
  <pageMargins left="0" right="0" top="0.3937007874015748" bottom="0" header="0" footer="0.1968503937007874"/>
  <pageSetup horizontalDpi="600" verticalDpi="600" orientation="landscape" paperSize="9" r:id="rId1"/>
  <headerFooter scaleWithDoc="0" alignWithMargins="0">
    <oddFooter xml:space="preserve">&amp;C&amp;P / &amp;N </oddFooter>
  </headerFooter>
  <ignoredErrors>
    <ignoredError sqref="G39:G40 G3:G5" emptyCellReferenc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40"/>
  <sheetViews>
    <sheetView showZeros="0" zoomScalePageLayoutView="0" workbookViewId="0" topLeftCell="A1">
      <selection activeCell="A1" sqref="A1"/>
    </sheetView>
  </sheetViews>
  <sheetFormatPr defaultColWidth="9.00390625" defaultRowHeight="14.25" customHeight="1"/>
  <cols>
    <col min="1" max="1" width="6.75390625" style="31" customWidth="1"/>
    <col min="2" max="2" width="32.75390625" style="31" customWidth="1"/>
    <col min="3" max="3" width="27.625" style="31" customWidth="1"/>
    <col min="4" max="5" width="8.75390625" style="31" customWidth="1"/>
    <col min="6" max="6" width="16.625" style="31" customWidth="1"/>
    <col min="7" max="7" width="16.625" style="76" customWidth="1"/>
    <col min="8" max="8" width="23.50390625" style="31" customWidth="1"/>
    <col min="9" max="16384" width="9.00390625" style="31" customWidth="1"/>
  </cols>
  <sheetData>
    <row r="1" spans="1:8" ht="14.25" customHeight="1">
      <c r="A1" s="27" t="s">
        <v>5</v>
      </c>
      <c r="B1" s="28" t="s">
        <v>0</v>
      </c>
      <c r="C1" s="27" t="s">
        <v>6</v>
      </c>
      <c r="D1" s="28" t="s">
        <v>7</v>
      </c>
      <c r="E1" s="27" t="s">
        <v>1</v>
      </c>
      <c r="F1" s="28" t="s">
        <v>2</v>
      </c>
      <c r="G1" s="29" t="s">
        <v>3</v>
      </c>
      <c r="H1" s="30" t="s">
        <v>4</v>
      </c>
    </row>
    <row r="2" spans="1:8" ht="14.25" customHeight="1">
      <c r="A2" s="56">
        <v>5</v>
      </c>
      <c r="B2" s="60" t="s">
        <v>36</v>
      </c>
      <c r="C2" s="56"/>
      <c r="D2" s="77"/>
      <c r="E2" s="56"/>
      <c r="F2" s="78"/>
      <c r="G2" s="79"/>
      <c r="H2" s="68"/>
    </row>
    <row r="3" spans="1:8" ht="14.25" customHeight="1">
      <c r="A3" s="38"/>
      <c r="B3" s="2"/>
      <c r="C3" s="39"/>
      <c r="D3" s="80"/>
      <c r="E3" s="38"/>
      <c r="F3" s="41"/>
      <c r="G3" s="81"/>
      <c r="H3" s="43"/>
    </row>
    <row r="4" spans="1:8" ht="14.25" customHeight="1">
      <c r="A4" s="38"/>
      <c r="B4" s="2" t="s">
        <v>38</v>
      </c>
      <c r="C4" s="39"/>
      <c r="D4" s="80"/>
      <c r="E4" s="38"/>
      <c r="F4" s="41"/>
      <c r="G4" s="81">
        <f aca="true" t="shared" si="0" ref="G4:G28">SUM(D4*F4)</f>
        <v>0</v>
      </c>
      <c r="H4" s="43"/>
    </row>
    <row r="5" spans="1:8" ht="14.25" customHeight="1">
      <c r="A5" s="38"/>
      <c r="B5" s="2" t="s">
        <v>102</v>
      </c>
      <c r="C5" s="39" t="s">
        <v>146</v>
      </c>
      <c r="D5" s="129">
        <f>44.34*1.05</f>
        <v>46.557</v>
      </c>
      <c r="E5" s="130" t="s">
        <v>15</v>
      </c>
      <c r="F5" s="128">
        <v>5500</v>
      </c>
      <c r="G5" s="81">
        <f t="shared" si="0"/>
        <v>256063.5</v>
      </c>
      <c r="H5" s="43"/>
    </row>
    <row r="6" spans="1:8" ht="14.25" customHeight="1">
      <c r="A6" s="38"/>
      <c r="B6" s="2" t="s">
        <v>361</v>
      </c>
      <c r="C6" s="39" t="s">
        <v>362</v>
      </c>
      <c r="D6" s="129">
        <v>43</v>
      </c>
      <c r="E6" s="38" t="s">
        <v>24</v>
      </c>
      <c r="F6" s="128">
        <v>1700</v>
      </c>
      <c r="G6" s="81">
        <f t="shared" si="0"/>
        <v>73100</v>
      </c>
      <c r="H6" s="43"/>
    </row>
    <row r="7" spans="1:8" ht="14.25" customHeight="1">
      <c r="A7" s="38"/>
      <c r="B7" s="2"/>
      <c r="C7" s="39"/>
      <c r="D7" s="80"/>
      <c r="E7" s="38"/>
      <c r="F7" s="41"/>
      <c r="G7" s="81">
        <f t="shared" si="0"/>
        <v>0</v>
      </c>
      <c r="H7" s="43"/>
    </row>
    <row r="8" spans="1:8" ht="14.25" customHeight="1">
      <c r="A8" s="38"/>
      <c r="B8" s="2" t="s">
        <v>41</v>
      </c>
      <c r="C8" s="39"/>
      <c r="D8" s="80"/>
      <c r="E8" s="38"/>
      <c r="F8" s="41"/>
      <c r="G8" s="81">
        <f t="shared" si="0"/>
        <v>0</v>
      </c>
      <c r="H8" s="43"/>
    </row>
    <row r="9" spans="1:8" ht="14.25" customHeight="1">
      <c r="A9" s="38"/>
      <c r="B9" s="2" t="s">
        <v>42</v>
      </c>
      <c r="C9" s="39" t="s">
        <v>391</v>
      </c>
      <c r="D9" s="80">
        <f>7.49+6.35*2+3.6*2</f>
        <v>27.389999999999997</v>
      </c>
      <c r="E9" s="38" t="s">
        <v>24</v>
      </c>
      <c r="F9" s="41">
        <v>4000</v>
      </c>
      <c r="G9" s="81">
        <f t="shared" si="0"/>
        <v>109559.99999999999</v>
      </c>
      <c r="H9" s="43"/>
    </row>
    <row r="10" spans="1:8" ht="14.25" customHeight="1">
      <c r="A10" s="38"/>
      <c r="B10" s="2"/>
      <c r="C10" s="39" t="s">
        <v>390</v>
      </c>
      <c r="D10" s="80"/>
      <c r="E10" s="38" t="s">
        <v>24</v>
      </c>
      <c r="F10" s="41">
        <v>3500</v>
      </c>
      <c r="G10" s="81">
        <f t="shared" si="0"/>
        <v>0</v>
      </c>
      <c r="H10" s="43"/>
    </row>
    <row r="11" spans="1:8" ht="14.25" customHeight="1">
      <c r="A11" s="38"/>
      <c r="B11" s="2" t="s">
        <v>393</v>
      </c>
      <c r="C11" s="39" t="s">
        <v>392</v>
      </c>
      <c r="D11" s="80"/>
      <c r="E11" s="38" t="s">
        <v>45</v>
      </c>
      <c r="F11" s="41">
        <v>12000</v>
      </c>
      <c r="G11" s="81">
        <f t="shared" si="0"/>
        <v>0</v>
      </c>
      <c r="H11" s="43"/>
    </row>
    <row r="12" spans="1:8" ht="14.25" customHeight="1">
      <c r="A12" s="38"/>
      <c r="B12" s="104" t="s">
        <v>120</v>
      </c>
      <c r="C12" s="39" t="s">
        <v>139</v>
      </c>
      <c r="D12" s="80"/>
      <c r="E12" s="38" t="s">
        <v>24</v>
      </c>
      <c r="F12" s="41">
        <v>6000</v>
      </c>
      <c r="G12" s="81">
        <f t="shared" si="0"/>
        <v>0</v>
      </c>
      <c r="H12" s="43"/>
    </row>
    <row r="13" spans="1:8" ht="14.25" customHeight="1">
      <c r="A13" s="38"/>
      <c r="B13" s="2" t="s">
        <v>195</v>
      </c>
      <c r="C13" s="39"/>
      <c r="D13" s="80">
        <v>7.28</v>
      </c>
      <c r="E13" s="38" t="s">
        <v>24</v>
      </c>
      <c r="F13" s="41">
        <v>3000</v>
      </c>
      <c r="G13" s="81">
        <f t="shared" si="0"/>
        <v>21840</v>
      </c>
      <c r="H13" s="43"/>
    </row>
    <row r="14" spans="1:8" ht="14.25" customHeight="1">
      <c r="A14" s="38"/>
      <c r="B14" s="2"/>
      <c r="C14" s="39"/>
      <c r="D14" s="80"/>
      <c r="E14" s="38"/>
      <c r="F14" s="41"/>
      <c r="G14" s="81">
        <f t="shared" si="0"/>
        <v>0</v>
      </c>
      <c r="H14" s="43"/>
    </row>
    <row r="15" spans="1:8" ht="14.25" customHeight="1">
      <c r="A15" s="38"/>
      <c r="B15" s="2" t="s">
        <v>40</v>
      </c>
      <c r="C15" s="39"/>
      <c r="D15" s="80"/>
      <c r="E15" s="38"/>
      <c r="F15" s="41"/>
      <c r="G15" s="81">
        <f t="shared" si="0"/>
        <v>0</v>
      </c>
      <c r="H15" s="43"/>
    </row>
    <row r="16" spans="1:8" ht="14.25" customHeight="1">
      <c r="A16" s="38"/>
      <c r="B16" s="2" t="s">
        <v>39</v>
      </c>
      <c r="C16" s="39" t="s">
        <v>381</v>
      </c>
      <c r="D16" s="129">
        <f>223.16</f>
        <v>223.16</v>
      </c>
      <c r="E16" s="38" t="s">
        <v>15</v>
      </c>
      <c r="F16" s="41">
        <v>8000</v>
      </c>
      <c r="G16" s="121">
        <f>SUM(D16*F16)</f>
        <v>1785280</v>
      </c>
      <c r="H16" s="142" t="s">
        <v>401</v>
      </c>
    </row>
    <row r="17" spans="1:8" ht="14.25" customHeight="1">
      <c r="A17" s="38"/>
      <c r="B17" s="2" t="s">
        <v>109</v>
      </c>
      <c r="C17" s="39" t="s">
        <v>140</v>
      </c>
      <c r="D17" s="80">
        <v>13.25</v>
      </c>
      <c r="E17" s="38" t="s">
        <v>15</v>
      </c>
      <c r="F17" s="128">
        <v>3000</v>
      </c>
      <c r="G17" s="81">
        <f t="shared" si="0"/>
        <v>39750</v>
      </c>
      <c r="H17" s="43"/>
    </row>
    <row r="18" spans="1:8" ht="14.25" customHeight="1">
      <c r="A18" s="38"/>
      <c r="B18" s="73" t="s">
        <v>186</v>
      </c>
      <c r="C18" s="39" t="s">
        <v>290</v>
      </c>
      <c r="D18" s="80"/>
      <c r="E18" s="38" t="s">
        <v>24</v>
      </c>
      <c r="F18" s="41">
        <v>8500</v>
      </c>
      <c r="G18" s="81">
        <f t="shared" si="0"/>
        <v>0</v>
      </c>
      <c r="H18" s="82"/>
    </row>
    <row r="19" spans="1:8" ht="14.25" customHeight="1">
      <c r="A19" s="38"/>
      <c r="B19" s="2"/>
      <c r="C19" s="39"/>
      <c r="D19" s="80"/>
      <c r="E19" s="38"/>
      <c r="F19" s="41"/>
      <c r="G19" s="81">
        <f t="shared" si="0"/>
        <v>0</v>
      </c>
      <c r="H19" s="43"/>
    </row>
    <row r="20" spans="1:8" ht="14.25" customHeight="1">
      <c r="A20" s="38"/>
      <c r="B20" s="2" t="s">
        <v>211</v>
      </c>
      <c r="C20" s="39"/>
      <c r="D20" s="80"/>
      <c r="E20" s="38"/>
      <c r="F20" s="41"/>
      <c r="G20" s="81">
        <f t="shared" si="0"/>
        <v>0</v>
      </c>
      <c r="H20" s="43"/>
    </row>
    <row r="21" spans="1:8" ht="14.25" customHeight="1">
      <c r="A21" s="38"/>
      <c r="B21" s="2" t="s">
        <v>213</v>
      </c>
      <c r="C21" s="39"/>
      <c r="D21" s="80"/>
      <c r="E21" s="38" t="s">
        <v>15</v>
      </c>
      <c r="F21" s="41">
        <v>7100</v>
      </c>
      <c r="G21" s="81">
        <f t="shared" si="0"/>
        <v>0</v>
      </c>
      <c r="H21" s="43"/>
    </row>
    <row r="22" spans="1:8" ht="14.25" customHeight="1">
      <c r="A22" s="38"/>
      <c r="B22" s="2" t="s">
        <v>208</v>
      </c>
      <c r="C22" s="39" t="s">
        <v>209</v>
      </c>
      <c r="D22" s="80"/>
      <c r="E22" s="38" t="s">
        <v>15</v>
      </c>
      <c r="F22" s="41">
        <v>450</v>
      </c>
      <c r="G22" s="81">
        <f aca="true" t="shared" si="1" ref="G22:G27">SUM(D22*F22)</f>
        <v>0</v>
      </c>
      <c r="H22" s="82"/>
    </row>
    <row r="23" spans="1:8" ht="14.25" customHeight="1">
      <c r="A23" s="38"/>
      <c r="B23" s="2" t="s">
        <v>212</v>
      </c>
      <c r="C23" s="39" t="s">
        <v>214</v>
      </c>
      <c r="D23" s="80"/>
      <c r="E23" s="38" t="s">
        <v>15</v>
      </c>
      <c r="F23" s="41">
        <v>250</v>
      </c>
      <c r="G23" s="81">
        <f t="shared" si="1"/>
        <v>0</v>
      </c>
      <c r="H23" s="82"/>
    </row>
    <row r="24" spans="1:10" ht="14.25" customHeight="1">
      <c r="A24" s="38"/>
      <c r="B24" s="105" t="s">
        <v>210</v>
      </c>
      <c r="C24" s="106" t="s">
        <v>226</v>
      </c>
      <c r="D24" s="80"/>
      <c r="E24" s="38" t="s">
        <v>225</v>
      </c>
      <c r="F24" s="41">
        <v>15600</v>
      </c>
      <c r="G24" s="81">
        <f t="shared" si="1"/>
        <v>0</v>
      </c>
      <c r="H24" s="43"/>
      <c r="J24" s="144"/>
    </row>
    <row r="25" spans="1:10" ht="14.25" customHeight="1">
      <c r="A25" s="38"/>
      <c r="B25" s="105"/>
      <c r="C25" s="106" t="s">
        <v>227</v>
      </c>
      <c r="D25" s="80"/>
      <c r="E25" s="38" t="s">
        <v>225</v>
      </c>
      <c r="F25" s="41">
        <v>15900</v>
      </c>
      <c r="G25" s="81">
        <f t="shared" si="1"/>
        <v>0</v>
      </c>
      <c r="H25" s="142" t="s">
        <v>401</v>
      </c>
      <c r="J25" s="127"/>
    </row>
    <row r="26" spans="1:10" ht="14.25" customHeight="1">
      <c r="A26" s="38"/>
      <c r="B26" s="105"/>
      <c r="C26" s="106" t="s">
        <v>223</v>
      </c>
      <c r="D26" s="80"/>
      <c r="E26" s="38" t="s">
        <v>32</v>
      </c>
      <c r="F26" s="41">
        <v>2000</v>
      </c>
      <c r="G26" s="81">
        <f t="shared" si="1"/>
        <v>0</v>
      </c>
      <c r="H26" s="82"/>
      <c r="J26" s="127"/>
    </row>
    <row r="27" spans="1:10" ht="14.25" customHeight="1">
      <c r="A27" s="38"/>
      <c r="B27" s="105"/>
      <c r="C27" s="106" t="s">
        <v>224</v>
      </c>
      <c r="D27" s="80">
        <f>SUM(D24:D25)</f>
        <v>0</v>
      </c>
      <c r="E27" s="38" t="s">
        <v>225</v>
      </c>
      <c r="F27" s="41">
        <v>1800</v>
      </c>
      <c r="G27" s="81">
        <f t="shared" si="1"/>
        <v>0</v>
      </c>
      <c r="H27" s="82"/>
      <c r="J27" s="127"/>
    </row>
    <row r="28" spans="1:10" ht="14.25" customHeight="1">
      <c r="A28" s="38"/>
      <c r="B28" s="105"/>
      <c r="C28" s="39"/>
      <c r="D28" s="80"/>
      <c r="E28" s="38"/>
      <c r="F28" s="41"/>
      <c r="G28" s="81">
        <f t="shared" si="0"/>
        <v>0</v>
      </c>
      <c r="H28" s="82"/>
      <c r="J28" s="127"/>
    </row>
    <row r="29" spans="1:8" ht="14.25" customHeight="1">
      <c r="A29" s="38"/>
      <c r="B29" s="2" t="s">
        <v>144</v>
      </c>
      <c r="C29" s="39"/>
      <c r="D29" s="80"/>
      <c r="E29" s="38"/>
      <c r="F29" s="41"/>
      <c r="G29" s="81">
        <f aca="true" t="shared" si="2" ref="G29:G35">SUM(D29*F29)</f>
        <v>0</v>
      </c>
      <c r="H29" s="82"/>
    </row>
    <row r="30" spans="1:8" ht="14.25" customHeight="1">
      <c r="A30" s="38"/>
      <c r="B30" s="2" t="s">
        <v>60</v>
      </c>
      <c r="C30" s="39"/>
      <c r="D30" s="80"/>
      <c r="E30" s="38" t="s">
        <v>10</v>
      </c>
      <c r="F30" s="41">
        <v>25000</v>
      </c>
      <c r="G30" s="81">
        <f t="shared" si="2"/>
        <v>0</v>
      </c>
      <c r="H30" s="124"/>
    </row>
    <row r="31" spans="1:8" ht="14.25" customHeight="1">
      <c r="A31" s="38"/>
      <c r="B31" s="2" t="s">
        <v>220</v>
      </c>
      <c r="C31" s="39"/>
      <c r="D31" s="80">
        <v>13.25</v>
      </c>
      <c r="E31" s="38" t="s">
        <v>15</v>
      </c>
      <c r="F31" s="128">
        <v>1500</v>
      </c>
      <c r="G31" s="81">
        <f>SUM(D31*F31)</f>
        <v>19875</v>
      </c>
      <c r="H31" s="43"/>
    </row>
    <row r="32" spans="1:8" ht="14.25" customHeight="1">
      <c r="A32" s="38"/>
      <c r="B32" s="2"/>
      <c r="C32" s="39"/>
      <c r="D32" s="80"/>
      <c r="E32" s="38"/>
      <c r="F32" s="41"/>
      <c r="G32" s="81">
        <f t="shared" si="2"/>
        <v>0</v>
      </c>
      <c r="H32" s="43"/>
    </row>
    <row r="33" spans="1:8" ht="14.25" customHeight="1">
      <c r="A33" s="38"/>
      <c r="B33" s="2" t="s">
        <v>43</v>
      </c>
      <c r="C33" s="39"/>
      <c r="D33" s="80"/>
      <c r="E33" s="38"/>
      <c r="F33" s="41"/>
      <c r="G33" s="81">
        <f t="shared" si="2"/>
        <v>0</v>
      </c>
      <c r="H33" s="82"/>
    </row>
    <row r="34" spans="1:8" ht="14.25" customHeight="1">
      <c r="A34" s="38"/>
      <c r="B34" s="2" t="s">
        <v>44</v>
      </c>
      <c r="C34" s="39" t="s">
        <v>141</v>
      </c>
      <c r="D34" s="80"/>
      <c r="E34" s="38" t="s">
        <v>15</v>
      </c>
      <c r="F34" s="41">
        <v>9200</v>
      </c>
      <c r="G34" s="81">
        <f t="shared" si="2"/>
        <v>0</v>
      </c>
      <c r="H34" s="43"/>
    </row>
    <row r="35" spans="1:8" ht="14.25" customHeight="1">
      <c r="A35" s="38"/>
      <c r="B35" s="2" t="s">
        <v>363</v>
      </c>
      <c r="C35" s="39" t="s">
        <v>364</v>
      </c>
      <c r="D35" s="80">
        <v>1</v>
      </c>
      <c r="E35" s="38" t="s">
        <v>10</v>
      </c>
      <c r="F35" s="41">
        <f>1144500-80000-25000</f>
        <v>1039500</v>
      </c>
      <c r="G35" s="81">
        <f t="shared" si="2"/>
        <v>1039500</v>
      </c>
      <c r="H35" s="143" t="s">
        <v>402</v>
      </c>
    </row>
    <row r="36" spans="1:8" ht="14.25" customHeight="1">
      <c r="A36" s="38"/>
      <c r="B36" s="2"/>
      <c r="C36" s="39"/>
      <c r="D36" s="80"/>
      <c r="E36" s="38"/>
      <c r="F36" s="41"/>
      <c r="G36" s="81">
        <f>SUM(D36*F36)</f>
        <v>0</v>
      </c>
      <c r="H36" s="43"/>
    </row>
    <row r="37" spans="1:8" ht="14.25" customHeight="1">
      <c r="A37" s="38"/>
      <c r="B37" s="2" t="s">
        <v>97</v>
      </c>
      <c r="C37" s="39"/>
      <c r="D37" s="80"/>
      <c r="E37" s="38"/>
      <c r="F37" s="41"/>
      <c r="G37" s="81">
        <f>SUM(D37*F37)</f>
        <v>0</v>
      </c>
      <c r="H37" s="82"/>
    </row>
    <row r="38" spans="1:8" ht="14.25" customHeight="1">
      <c r="A38" s="38"/>
      <c r="B38" s="2" t="s">
        <v>98</v>
      </c>
      <c r="C38" s="39"/>
      <c r="D38" s="80">
        <v>1</v>
      </c>
      <c r="E38" s="38" t="s">
        <v>10</v>
      </c>
      <c r="F38" s="41">
        <v>25000</v>
      </c>
      <c r="G38" s="81">
        <f>SUM(D38*F38)</f>
        <v>25000</v>
      </c>
      <c r="H38" s="43" t="s">
        <v>291</v>
      </c>
    </row>
    <row r="39" spans="1:8" ht="14.25" customHeight="1">
      <c r="A39" s="38"/>
      <c r="B39" s="2"/>
      <c r="C39" s="39"/>
      <c r="D39" s="80"/>
      <c r="E39" s="38"/>
      <c r="F39" s="41"/>
      <c r="G39" s="81">
        <f>SUM(D39*F39)</f>
        <v>0</v>
      </c>
      <c r="H39" s="82"/>
    </row>
    <row r="40" spans="1:8" ht="14.25" customHeight="1">
      <c r="A40" s="27"/>
      <c r="B40" s="28" t="s">
        <v>13</v>
      </c>
      <c r="C40" s="27"/>
      <c r="D40" s="83"/>
      <c r="E40" s="27"/>
      <c r="F40" s="84"/>
      <c r="G40" s="85">
        <f>SUM(G1:G39)</f>
        <v>3369968.5</v>
      </c>
      <c r="H40" s="30"/>
    </row>
  </sheetData>
  <sheetProtection/>
  <printOptions horizontalCentered="1"/>
  <pageMargins left="0" right="0" top="0.3937007874015748" bottom="0" header="0" footer="0.1968503937007874"/>
  <pageSetup horizontalDpi="600" verticalDpi="600" orientation="landscape" paperSize="9" r:id="rId1"/>
  <headerFooter scaleWithDoc="0" alignWithMargins="0">
    <oddFooter xml:space="preserve">&amp;C&amp;P / &amp;N </oddFooter>
  </headerFooter>
  <ignoredErrors>
    <ignoredError sqref="G2:G3 G5 G39" emptyCellReferenc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H40"/>
  <sheetViews>
    <sheetView showZeros="0" zoomScalePageLayoutView="0" workbookViewId="0" topLeftCell="A1">
      <selection activeCell="H11" sqref="H11"/>
    </sheetView>
  </sheetViews>
  <sheetFormatPr defaultColWidth="9.00390625" defaultRowHeight="14.25" customHeight="1"/>
  <cols>
    <col min="1" max="1" width="6.75390625" style="31" customWidth="1"/>
    <col min="2" max="2" width="32.75390625" style="31" customWidth="1"/>
    <col min="3" max="3" width="27.625" style="31" customWidth="1"/>
    <col min="4" max="5" width="8.75390625" style="31" customWidth="1"/>
    <col min="6" max="6" width="16.625" style="31" customWidth="1"/>
    <col min="7" max="7" width="16.625" style="76" customWidth="1"/>
    <col min="8" max="8" width="23.50390625" style="31" customWidth="1"/>
    <col min="9" max="16384" width="9.00390625" style="31" customWidth="1"/>
  </cols>
  <sheetData>
    <row r="1" spans="1:8" ht="14.25" customHeight="1">
      <c r="A1" s="27" t="s">
        <v>5</v>
      </c>
      <c r="B1" s="28" t="s">
        <v>0</v>
      </c>
      <c r="C1" s="27" t="s">
        <v>6</v>
      </c>
      <c r="D1" s="28" t="s">
        <v>7</v>
      </c>
      <c r="E1" s="27" t="s">
        <v>1</v>
      </c>
      <c r="F1" s="28" t="s">
        <v>2</v>
      </c>
      <c r="G1" s="29" t="s">
        <v>3</v>
      </c>
      <c r="H1" s="30" t="s">
        <v>4</v>
      </c>
    </row>
    <row r="2" spans="1:8" ht="14.25" customHeight="1">
      <c r="A2" s="56">
        <v>6</v>
      </c>
      <c r="B2" s="60" t="s">
        <v>18</v>
      </c>
      <c r="C2" s="56"/>
      <c r="D2" s="77"/>
      <c r="E2" s="56"/>
      <c r="F2" s="78"/>
      <c r="G2" s="79"/>
      <c r="H2" s="68"/>
    </row>
    <row r="3" spans="1:8" ht="14.25" customHeight="1">
      <c r="A3" s="38"/>
      <c r="B3" s="2"/>
      <c r="C3" s="39"/>
      <c r="D3" s="80"/>
      <c r="E3" s="38"/>
      <c r="F3" s="41"/>
      <c r="G3" s="81"/>
      <c r="H3" s="43"/>
    </row>
    <row r="4" spans="1:8" ht="14.25" customHeight="1">
      <c r="A4" s="38"/>
      <c r="B4" s="2" t="s">
        <v>46</v>
      </c>
      <c r="C4" s="39" t="s">
        <v>366</v>
      </c>
      <c r="D4" s="80">
        <v>1</v>
      </c>
      <c r="E4" s="38" t="s">
        <v>10</v>
      </c>
      <c r="F4" s="41">
        <v>260000</v>
      </c>
      <c r="G4" s="86">
        <f aca="true" t="shared" si="0" ref="G4:G23">SUM(D4*F4)</f>
        <v>260000</v>
      </c>
      <c r="H4" s="43"/>
    </row>
    <row r="5" spans="1:8" ht="14.25" customHeight="1">
      <c r="A5" s="38"/>
      <c r="B5" s="2" t="s">
        <v>155</v>
      </c>
      <c r="C5" s="39" t="s">
        <v>262</v>
      </c>
      <c r="D5" s="80"/>
      <c r="E5" s="38" t="s">
        <v>10</v>
      </c>
      <c r="F5" s="41">
        <v>17000</v>
      </c>
      <c r="G5" s="86">
        <f t="shared" si="0"/>
        <v>0</v>
      </c>
      <c r="H5" s="43" t="s">
        <v>370</v>
      </c>
    </row>
    <row r="6" spans="1:8" ht="14.25" customHeight="1">
      <c r="A6" s="38"/>
      <c r="B6" s="2" t="s">
        <v>367</v>
      </c>
      <c r="C6" s="39" t="s">
        <v>369</v>
      </c>
      <c r="D6" s="80">
        <v>1</v>
      </c>
      <c r="E6" s="38" t="s">
        <v>10</v>
      </c>
      <c r="F6" s="41">
        <v>21000</v>
      </c>
      <c r="G6" s="86">
        <f t="shared" si="0"/>
        <v>21000</v>
      </c>
      <c r="H6" s="100" t="s">
        <v>265</v>
      </c>
    </row>
    <row r="7" spans="1:8" ht="14.25" customHeight="1">
      <c r="A7" s="38"/>
      <c r="B7" s="2" t="s">
        <v>368</v>
      </c>
      <c r="C7" s="39" t="s">
        <v>369</v>
      </c>
      <c r="D7" s="80">
        <v>1</v>
      </c>
      <c r="E7" s="38" t="s">
        <v>10</v>
      </c>
      <c r="F7" s="41">
        <v>19000</v>
      </c>
      <c r="G7" s="86">
        <f t="shared" si="0"/>
        <v>19000</v>
      </c>
      <c r="H7" s="99">
        <f>SUM(G4:G7)</f>
        <v>300000</v>
      </c>
    </row>
    <row r="8" spans="1:8" ht="14.25" customHeight="1">
      <c r="A8" s="38"/>
      <c r="B8" s="2"/>
      <c r="C8" s="39"/>
      <c r="D8" s="80"/>
      <c r="E8" s="38"/>
      <c r="F8" s="41"/>
      <c r="G8" s="81">
        <f t="shared" si="0"/>
        <v>0</v>
      </c>
      <c r="H8" s="43"/>
    </row>
    <row r="9" spans="1:8" ht="14.25" customHeight="1">
      <c r="A9" s="38"/>
      <c r="B9" s="2" t="s">
        <v>50</v>
      </c>
      <c r="C9" s="39" t="s">
        <v>296</v>
      </c>
      <c r="D9" s="129">
        <v>1</v>
      </c>
      <c r="E9" s="130" t="s">
        <v>10</v>
      </c>
      <c r="F9" s="128">
        <v>476000</v>
      </c>
      <c r="G9" s="81">
        <f t="shared" si="0"/>
        <v>476000</v>
      </c>
      <c r="H9" s="101"/>
    </row>
    <row r="10" spans="1:8" ht="14.25" customHeight="1">
      <c r="A10" s="38"/>
      <c r="B10" s="2" t="s">
        <v>373</v>
      </c>
      <c r="C10" s="39"/>
      <c r="D10" s="129">
        <v>1</v>
      </c>
      <c r="E10" s="130" t="s">
        <v>10</v>
      </c>
      <c r="F10" s="128">
        <v>75000</v>
      </c>
      <c r="G10" s="121">
        <f>SUM(D10*F10)</f>
        <v>75000</v>
      </c>
      <c r="H10" s="122"/>
    </row>
    <row r="11" spans="1:8" ht="14.25" customHeight="1">
      <c r="A11" s="38"/>
      <c r="B11" s="2" t="s">
        <v>371</v>
      </c>
      <c r="C11" s="39"/>
      <c r="D11" s="129">
        <v>1</v>
      </c>
      <c r="E11" s="130" t="s">
        <v>10</v>
      </c>
      <c r="F11" s="128">
        <v>15000</v>
      </c>
      <c r="G11" s="121">
        <f>SUM(D11*F11)</f>
        <v>15000</v>
      </c>
      <c r="H11" s="122"/>
    </row>
    <row r="12" spans="1:8" ht="14.25" customHeight="1">
      <c r="A12" s="38"/>
      <c r="B12" s="2" t="s">
        <v>387</v>
      </c>
      <c r="C12" s="39"/>
      <c r="D12" s="129">
        <v>1</v>
      </c>
      <c r="E12" s="130" t="s">
        <v>10</v>
      </c>
      <c r="F12" s="128">
        <v>28000</v>
      </c>
      <c r="G12" s="81">
        <f t="shared" si="0"/>
        <v>28000</v>
      </c>
      <c r="H12" s="101"/>
    </row>
    <row r="13" spans="1:8" ht="14.25" customHeight="1">
      <c r="A13" s="38"/>
      <c r="B13" s="2" t="s">
        <v>373</v>
      </c>
      <c r="C13" s="39"/>
      <c r="D13" s="129"/>
      <c r="E13" s="130" t="s">
        <v>10</v>
      </c>
      <c r="F13" s="128"/>
      <c r="G13" s="121">
        <f t="shared" si="0"/>
        <v>0</v>
      </c>
      <c r="H13" s="43"/>
    </row>
    <row r="14" spans="1:8" ht="14.25" customHeight="1">
      <c r="A14" s="38"/>
      <c r="B14" s="2" t="s">
        <v>372</v>
      </c>
      <c r="C14" s="39" t="s">
        <v>374</v>
      </c>
      <c r="D14" s="129">
        <v>4</v>
      </c>
      <c r="E14" s="130" t="s">
        <v>72</v>
      </c>
      <c r="F14" s="128">
        <v>13000</v>
      </c>
      <c r="G14" s="81">
        <f t="shared" si="0"/>
        <v>52000</v>
      </c>
      <c r="H14" s="43"/>
    </row>
    <row r="15" spans="1:8" ht="14.25" customHeight="1">
      <c r="A15" s="38"/>
      <c r="B15" s="2" t="s">
        <v>373</v>
      </c>
      <c r="C15" s="39"/>
      <c r="D15" s="129"/>
      <c r="E15" s="130" t="s">
        <v>10</v>
      </c>
      <c r="F15" s="128"/>
      <c r="G15" s="81">
        <f t="shared" si="0"/>
        <v>0</v>
      </c>
      <c r="H15" s="43"/>
    </row>
    <row r="16" spans="1:8" ht="14.25" customHeight="1">
      <c r="A16" s="38"/>
      <c r="B16" s="2" t="s">
        <v>51</v>
      </c>
      <c r="C16" s="39" t="s">
        <v>395</v>
      </c>
      <c r="D16" s="80">
        <v>1</v>
      </c>
      <c r="E16" s="38" t="s">
        <v>10</v>
      </c>
      <c r="F16" s="41">
        <v>339550</v>
      </c>
      <c r="G16" s="81">
        <f t="shared" si="0"/>
        <v>339550</v>
      </c>
      <c r="H16" s="43"/>
    </row>
    <row r="17" spans="1:8" ht="14.25" customHeight="1">
      <c r="A17" s="38"/>
      <c r="B17" s="2" t="s">
        <v>375</v>
      </c>
      <c r="C17" s="39"/>
      <c r="D17" s="80">
        <v>1</v>
      </c>
      <c r="E17" s="38" t="s">
        <v>10</v>
      </c>
      <c r="F17" s="41">
        <v>14000</v>
      </c>
      <c r="G17" s="81">
        <f t="shared" si="0"/>
        <v>14000</v>
      </c>
      <c r="H17" s="103"/>
    </row>
    <row r="18" spans="1:8" ht="14.25" customHeight="1">
      <c r="A18" s="38"/>
      <c r="B18" s="2" t="s">
        <v>52</v>
      </c>
      <c r="C18" s="39" t="s">
        <v>187</v>
      </c>
      <c r="D18" s="80">
        <v>1</v>
      </c>
      <c r="E18" s="38" t="s">
        <v>10</v>
      </c>
      <c r="F18" s="41">
        <v>150000</v>
      </c>
      <c r="G18" s="81">
        <f t="shared" si="0"/>
        <v>150000</v>
      </c>
      <c r="H18" s="101"/>
    </row>
    <row r="19" spans="1:8" ht="14.25" customHeight="1">
      <c r="A19" s="38"/>
      <c r="B19" s="2" t="s">
        <v>53</v>
      </c>
      <c r="C19" s="39"/>
      <c r="D19" s="80"/>
      <c r="E19" s="38" t="s">
        <v>21</v>
      </c>
      <c r="F19" s="41">
        <v>56000</v>
      </c>
      <c r="G19" s="81">
        <f t="shared" si="0"/>
        <v>0</v>
      </c>
      <c r="H19" s="43"/>
    </row>
    <row r="20" spans="1:8" ht="14.25" customHeight="1">
      <c r="A20" s="38"/>
      <c r="B20" s="2" t="s">
        <v>54</v>
      </c>
      <c r="C20" s="39" t="s">
        <v>302</v>
      </c>
      <c r="D20" s="80">
        <v>1</v>
      </c>
      <c r="E20" s="38" t="s">
        <v>21</v>
      </c>
      <c r="F20" s="41">
        <v>71360</v>
      </c>
      <c r="G20" s="81">
        <f t="shared" si="0"/>
        <v>71360</v>
      </c>
      <c r="H20" s="43"/>
    </row>
    <row r="21" spans="1:8" ht="14.25" customHeight="1">
      <c r="A21" s="38"/>
      <c r="B21" s="2" t="s">
        <v>56</v>
      </c>
      <c r="C21" s="39" t="s">
        <v>304</v>
      </c>
      <c r="D21" s="80">
        <v>1</v>
      </c>
      <c r="E21" s="38" t="s">
        <v>21</v>
      </c>
      <c r="F21" s="41">
        <v>50995</v>
      </c>
      <c r="G21" s="81">
        <f t="shared" si="0"/>
        <v>50995</v>
      </c>
      <c r="H21" s="43"/>
    </row>
    <row r="22" spans="1:8" ht="14.25" customHeight="1">
      <c r="A22" s="38"/>
      <c r="B22" s="2" t="s">
        <v>55</v>
      </c>
      <c r="C22" s="39" t="s">
        <v>303</v>
      </c>
      <c r="D22" s="80">
        <v>1</v>
      </c>
      <c r="E22" s="38" t="s">
        <v>21</v>
      </c>
      <c r="F22" s="41">
        <v>63200</v>
      </c>
      <c r="G22" s="81">
        <f t="shared" si="0"/>
        <v>63200</v>
      </c>
      <c r="H22" s="43"/>
    </row>
    <row r="23" spans="1:8" ht="14.25" customHeight="1">
      <c r="A23" s="38"/>
      <c r="B23" s="2" t="s">
        <v>57</v>
      </c>
      <c r="C23" s="39"/>
      <c r="D23" s="80"/>
      <c r="E23" s="38" t="s">
        <v>21</v>
      </c>
      <c r="F23" s="41">
        <v>49000</v>
      </c>
      <c r="G23" s="81">
        <f t="shared" si="0"/>
        <v>0</v>
      </c>
      <c r="H23" s="43"/>
    </row>
    <row r="24" spans="1:8" ht="14.25" customHeight="1">
      <c r="A24" s="38"/>
      <c r="B24" s="2" t="s">
        <v>58</v>
      </c>
      <c r="C24" s="39" t="s">
        <v>305</v>
      </c>
      <c r="D24" s="80">
        <v>2</v>
      </c>
      <c r="E24" s="38" t="s">
        <v>10</v>
      </c>
      <c r="F24" s="41">
        <v>3000</v>
      </c>
      <c r="G24" s="81">
        <f aca="true" t="shared" si="1" ref="G24:G36">SUM(D24*F24)</f>
        <v>6000</v>
      </c>
      <c r="H24" s="43"/>
    </row>
    <row r="25" spans="1:8" ht="14.25" customHeight="1">
      <c r="A25" s="38"/>
      <c r="B25" s="2"/>
      <c r="C25" s="39"/>
      <c r="D25" s="80"/>
      <c r="E25" s="38"/>
      <c r="F25" s="41"/>
      <c r="G25" s="81">
        <f t="shared" si="1"/>
        <v>0</v>
      </c>
      <c r="H25" s="43"/>
    </row>
    <row r="26" spans="1:8" ht="14.25" customHeight="1">
      <c r="A26" s="38"/>
      <c r="B26" s="2" t="s">
        <v>17</v>
      </c>
      <c r="C26" s="39" t="s">
        <v>132</v>
      </c>
      <c r="D26" s="80">
        <v>1</v>
      </c>
      <c r="E26" s="38" t="s">
        <v>10</v>
      </c>
      <c r="F26" s="41">
        <v>380000</v>
      </c>
      <c r="G26" s="86">
        <f t="shared" si="1"/>
        <v>380000</v>
      </c>
      <c r="H26" s="43"/>
    </row>
    <row r="27" spans="1:8" ht="14.25" customHeight="1">
      <c r="A27" s="38"/>
      <c r="B27" s="2" t="s">
        <v>48</v>
      </c>
      <c r="C27" s="39"/>
      <c r="D27" s="80"/>
      <c r="E27" s="38" t="s">
        <v>10</v>
      </c>
      <c r="F27" s="41">
        <v>20000</v>
      </c>
      <c r="G27" s="86">
        <f t="shared" si="1"/>
        <v>0</v>
      </c>
      <c r="H27" s="43" t="s">
        <v>370</v>
      </c>
    </row>
    <row r="28" spans="1:8" ht="14.25" customHeight="1">
      <c r="A28" s="38"/>
      <c r="B28" s="2" t="s">
        <v>105</v>
      </c>
      <c r="C28" s="39" t="s">
        <v>156</v>
      </c>
      <c r="D28" s="80"/>
      <c r="E28" s="38" t="s">
        <v>10</v>
      </c>
      <c r="F28" s="41"/>
      <c r="G28" s="86">
        <f t="shared" si="1"/>
        <v>0</v>
      </c>
      <c r="H28" s="43"/>
    </row>
    <row r="29" spans="1:8" ht="14.25" customHeight="1">
      <c r="A29" s="38"/>
      <c r="B29" s="2" t="s">
        <v>376</v>
      </c>
      <c r="C29" s="39" t="s">
        <v>369</v>
      </c>
      <c r="D29" s="80">
        <v>2</v>
      </c>
      <c r="E29" s="38" t="s">
        <v>377</v>
      </c>
      <c r="F29" s="41">
        <v>3500</v>
      </c>
      <c r="G29" s="86">
        <f t="shared" si="1"/>
        <v>7000</v>
      </c>
      <c r="H29" s="43"/>
    </row>
    <row r="30" spans="1:8" ht="14.25" customHeight="1">
      <c r="A30" s="38"/>
      <c r="B30" s="2" t="s">
        <v>378</v>
      </c>
      <c r="C30" s="39" t="s">
        <v>369</v>
      </c>
      <c r="D30" s="80">
        <v>4</v>
      </c>
      <c r="E30" s="38" t="s">
        <v>104</v>
      </c>
      <c r="F30" s="41">
        <v>2800</v>
      </c>
      <c r="G30" s="86">
        <f t="shared" si="1"/>
        <v>11200</v>
      </c>
      <c r="H30" s="100" t="s">
        <v>379</v>
      </c>
    </row>
    <row r="31" spans="1:8" ht="14.25" customHeight="1">
      <c r="A31" s="38"/>
      <c r="B31" s="2" t="s">
        <v>386</v>
      </c>
      <c r="C31" s="39"/>
      <c r="D31" s="80">
        <v>2</v>
      </c>
      <c r="E31" s="38" t="s">
        <v>104</v>
      </c>
      <c r="F31" s="41">
        <v>5000</v>
      </c>
      <c r="G31" s="86">
        <f t="shared" si="1"/>
        <v>10000</v>
      </c>
      <c r="H31" s="99">
        <f>SUM(G25:G31)</f>
        <v>408200</v>
      </c>
    </row>
    <row r="32" spans="1:8" ht="14.25" customHeight="1">
      <c r="A32" s="38"/>
      <c r="B32" s="2"/>
      <c r="C32" s="39"/>
      <c r="D32" s="80"/>
      <c r="E32" s="38"/>
      <c r="F32" s="41"/>
      <c r="G32" s="81">
        <f t="shared" si="1"/>
        <v>0</v>
      </c>
      <c r="H32" s="82"/>
    </row>
    <row r="33" spans="1:8" ht="14.25" customHeight="1">
      <c r="A33" s="38"/>
      <c r="B33" s="2" t="s">
        <v>49</v>
      </c>
      <c r="C33" s="39"/>
      <c r="D33" s="80">
        <f>92.75+13.5</f>
        <v>106.25</v>
      </c>
      <c r="E33" s="38" t="s">
        <v>15</v>
      </c>
      <c r="F33" s="41">
        <v>1900</v>
      </c>
      <c r="G33" s="81">
        <f t="shared" si="1"/>
        <v>201875</v>
      </c>
      <c r="H33" s="82"/>
    </row>
    <row r="34" spans="1:8" ht="14.25" customHeight="1">
      <c r="A34" s="38"/>
      <c r="B34" s="2" t="s">
        <v>47</v>
      </c>
      <c r="C34" s="39"/>
      <c r="D34" s="80"/>
      <c r="E34" s="38" t="s">
        <v>10</v>
      </c>
      <c r="F34" s="41">
        <v>168000</v>
      </c>
      <c r="G34" s="81">
        <f t="shared" si="1"/>
        <v>0</v>
      </c>
      <c r="H34" s="43" t="s">
        <v>370</v>
      </c>
    </row>
    <row r="35" spans="1:8" ht="14.25" customHeight="1">
      <c r="A35" s="38"/>
      <c r="B35" s="2" t="s">
        <v>151</v>
      </c>
      <c r="C35" s="39"/>
      <c r="D35" s="80"/>
      <c r="E35" s="38" t="s">
        <v>10</v>
      </c>
      <c r="F35" s="41"/>
      <c r="G35" s="81">
        <f t="shared" si="1"/>
        <v>0</v>
      </c>
      <c r="H35" s="82"/>
    </row>
    <row r="36" spans="1:8" ht="14.25" customHeight="1">
      <c r="A36" s="38"/>
      <c r="B36" s="2"/>
      <c r="C36" s="39"/>
      <c r="D36" s="80"/>
      <c r="E36" s="38"/>
      <c r="F36" s="41"/>
      <c r="G36" s="81">
        <f t="shared" si="1"/>
        <v>0</v>
      </c>
      <c r="H36" s="43"/>
    </row>
    <row r="37" spans="1:8" ht="14.25" customHeight="1">
      <c r="A37" s="38"/>
      <c r="B37" s="2"/>
      <c r="C37" s="39"/>
      <c r="D37" s="80"/>
      <c r="E37" s="38"/>
      <c r="F37" s="41"/>
      <c r="G37" s="81">
        <f>SUM(D37*F37)</f>
        <v>0</v>
      </c>
      <c r="H37" s="82"/>
    </row>
    <row r="38" spans="1:8" ht="14.25" customHeight="1">
      <c r="A38" s="38"/>
      <c r="B38" s="2"/>
      <c r="C38" s="39"/>
      <c r="D38" s="80"/>
      <c r="E38" s="38"/>
      <c r="F38" s="41"/>
      <c r="G38" s="81">
        <f>SUM(D38*F38)</f>
        <v>0</v>
      </c>
      <c r="H38" s="82"/>
    </row>
    <row r="39" spans="1:8" ht="14.25" customHeight="1">
      <c r="A39" s="38"/>
      <c r="B39" s="2"/>
      <c r="C39" s="39"/>
      <c r="D39" s="80"/>
      <c r="E39" s="38"/>
      <c r="F39" s="41"/>
      <c r="G39" s="81">
        <f>SUM(D39*F39)</f>
        <v>0</v>
      </c>
      <c r="H39" s="82"/>
    </row>
    <row r="40" spans="1:8" ht="14.25" customHeight="1">
      <c r="A40" s="27"/>
      <c r="B40" s="28" t="s">
        <v>13</v>
      </c>
      <c r="C40" s="27"/>
      <c r="D40" s="83"/>
      <c r="E40" s="27"/>
      <c r="F40" s="84"/>
      <c r="G40" s="85">
        <f>SUM(G1:G39)</f>
        <v>2251180</v>
      </c>
      <c r="H40" s="30"/>
    </row>
  </sheetData>
  <sheetProtection/>
  <printOptions horizontalCentered="1"/>
  <pageMargins left="0" right="0" top="0.3937007874015748" bottom="0" header="0" footer="0.1968503937007874"/>
  <pageSetup horizontalDpi="600" verticalDpi="600" orientation="landscape" paperSize="9" r:id="rId1"/>
  <headerFooter scaleWithDoc="0" alignWithMargins="0">
    <oddFooter xml:space="preserve">&amp;C&amp;P / &amp;N </oddFooter>
  </headerFooter>
  <ignoredErrors>
    <ignoredError sqref="G2:G4 G39:G40" emptyCellReferenc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H40"/>
  <sheetViews>
    <sheetView showZeros="0" zoomScalePageLayoutView="0" workbookViewId="0" topLeftCell="A1">
      <selection activeCell="F9" sqref="F9"/>
    </sheetView>
  </sheetViews>
  <sheetFormatPr defaultColWidth="9.00390625" defaultRowHeight="14.25" customHeight="1"/>
  <cols>
    <col min="1" max="1" width="6.75390625" style="31" customWidth="1"/>
    <col min="2" max="2" width="32.75390625" style="31" customWidth="1"/>
    <col min="3" max="3" width="27.625" style="31" customWidth="1"/>
    <col min="4" max="5" width="8.75390625" style="31" customWidth="1"/>
    <col min="6" max="6" width="16.625" style="31" customWidth="1"/>
    <col min="7" max="7" width="16.625" style="76" customWidth="1"/>
    <col min="8" max="8" width="23.50390625" style="31" customWidth="1"/>
    <col min="9" max="16384" width="9.00390625" style="31" customWidth="1"/>
  </cols>
  <sheetData>
    <row r="1" spans="1:8" ht="14.25" customHeight="1">
      <c r="A1" s="27" t="s">
        <v>5</v>
      </c>
      <c r="B1" s="28" t="s">
        <v>0</v>
      </c>
      <c r="C1" s="27" t="s">
        <v>6</v>
      </c>
      <c r="D1" s="28" t="s">
        <v>7</v>
      </c>
      <c r="E1" s="27" t="s">
        <v>1</v>
      </c>
      <c r="F1" s="28" t="s">
        <v>2</v>
      </c>
      <c r="G1" s="29" t="s">
        <v>3</v>
      </c>
      <c r="H1" s="30" t="s">
        <v>4</v>
      </c>
    </row>
    <row r="2" spans="1:8" ht="14.25" customHeight="1">
      <c r="A2" s="56">
        <v>7</v>
      </c>
      <c r="B2" s="60" t="s">
        <v>61</v>
      </c>
      <c r="C2" s="56"/>
      <c r="D2" s="77"/>
      <c r="E2" s="56"/>
      <c r="F2" s="78"/>
      <c r="G2" s="79"/>
      <c r="H2" s="68"/>
    </row>
    <row r="3" spans="1:8" ht="14.25" customHeight="1">
      <c r="A3" s="38"/>
      <c r="B3" s="2"/>
      <c r="C3" s="39"/>
      <c r="D3" s="80"/>
      <c r="E3" s="38"/>
      <c r="F3" s="41"/>
      <c r="G3" s="81"/>
      <c r="H3" s="43"/>
    </row>
    <row r="4" spans="1:8" ht="14.25" customHeight="1">
      <c r="A4" s="38"/>
      <c r="B4" s="2" t="s">
        <v>165</v>
      </c>
      <c r="C4" s="39" t="s">
        <v>166</v>
      </c>
      <c r="D4" s="80">
        <v>29.93</v>
      </c>
      <c r="E4" s="38" t="s">
        <v>64</v>
      </c>
      <c r="F4" s="41">
        <v>1500</v>
      </c>
      <c r="G4" s="81">
        <f aca="true" t="shared" si="0" ref="G4:G38">SUM(D4*F4)</f>
        <v>44895</v>
      </c>
      <c r="H4" s="43"/>
    </row>
    <row r="5" spans="1:8" ht="14.25" customHeight="1">
      <c r="A5" s="38"/>
      <c r="B5" s="2" t="s">
        <v>62</v>
      </c>
      <c r="C5" s="39" t="s">
        <v>123</v>
      </c>
      <c r="D5" s="80">
        <v>8.13</v>
      </c>
      <c r="E5" s="38" t="s">
        <v>15</v>
      </c>
      <c r="F5" s="128">
        <v>9000</v>
      </c>
      <c r="G5" s="81">
        <f t="shared" si="0"/>
        <v>73170</v>
      </c>
      <c r="H5" s="43"/>
    </row>
    <row r="6" spans="1:8" ht="14.25" customHeight="1">
      <c r="A6" s="38"/>
      <c r="B6" s="2" t="s">
        <v>177</v>
      </c>
      <c r="C6" s="39" t="s">
        <v>161</v>
      </c>
      <c r="D6" s="80">
        <v>8.13</v>
      </c>
      <c r="E6" s="38" t="s">
        <v>65</v>
      </c>
      <c r="F6" s="41">
        <v>5000</v>
      </c>
      <c r="G6" s="81">
        <f t="shared" si="0"/>
        <v>40650.00000000001</v>
      </c>
      <c r="H6" s="43"/>
    </row>
    <row r="7" spans="1:8" ht="14.25" customHeight="1">
      <c r="A7" s="38"/>
      <c r="B7" s="2" t="s">
        <v>63</v>
      </c>
      <c r="C7" s="39" t="s">
        <v>188</v>
      </c>
      <c r="D7" s="80"/>
      <c r="E7" s="38" t="s">
        <v>15</v>
      </c>
      <c r="F7" s="41">
        <v>10000</v>
      </c>
      <c r="G7" s="81">
        <f t="shared" si="0"/>
        <v>0</v>
      </c>
      <c r="H7" s="43"/>
    </row>
    <row r="8" spans="1:8" ht="14.25" customHeight="1">
      <c r="A8" s="38"/>
      <c r="B8" s="2" t="s">
        <v>157</v>
      </c>
      <c r="C8" s="39"/>
      <c r="D8" s="80"/>
      <c r="E8" s="38" t="s">
        <v>10</v>
      </c>
      <c r="F8" s="41">
        <v>25000</v>
      </c>
      <c r="G8" s="81">
        <f t="shared" si="0"/>
        <v>0</v>
      </c>
      <c r="H8" s="43" t="s">
        <v>370</v>
      </c>
    </row>
    <row r="9" spans="1:8" ht="14.25" customHeight="1">
      <c r="A9" s="38"/>
      <c r="B9" s="2" t="s">
        <v>103</v>
      </c>
      <c r="C9" s="39" t="s">
        <v>123</v>
      </c>
      <c r="D9" s="80"/>
      <c r="E9" s="38" t="s">
        <v>104</v>
      </c>
      <c r="F9" s="41">
        <v>3000</v>
      </c>
      <c r="G9" s="81">
        <f t="shared" si="0"/>
        <v>0</v>
      </c>
      <c r="H9" s="43"/>
    </row>
    <row r="10" spans="1:8" ht="14.25" customHeight="1">
      <c r="A10" s="38"/>
      <c r="B10" s="2"/>
      <c r="C10" s="39"/>
      <c r="D10" s="80"/>
      <c r="E10" s="38"/>
      <c r="F10" s="41"/>
      <c r="G10" s="81">
        <f t="shared" si="0"/>
        <v>0</v>
      </c>
      <c r="H10" s="43"/>
    </row>
    <row r="11" spans="1:8" ht="14.25" customHeight="1">
      <c r="A11" s="38"/>
      <c r="B11" s="2"/>
      <c r="C11" s="39"/>
      <c r="D11" s="80"/>
      <c r="E11" s="38"/>
      <c r="F11" s="41"/>
      <c r="G11" s="81"/>
      <c r="H11" s="43"/>
    </row>
    <row r="12" spans="1:8" ht="14.25" customHeight="1">
      <c r="A12" s="38"/>
      <c r="B12" s="2"/>
      <c r="C12" s="39"/>
      <c r="D12" s="80"/>
      <c r="E12" s="38"/>
      <c r="F12" s="41"/>
      <c r="G12" s="81"/>
      <c r="H12" s="43"/>
    </row>
    <row r="13" spans="1:8" ht="14.25" customHeight="1">
      <c r="A13" s="38"/>
      <c r="B13" s="2"/>
      <c r="C13" s="39"/>
      <c r="D13" s="80"/>
      <c r="E13" s="38"/>
      <c r="F13" s="41"/>
      <c r="G13" s="81"/>
      <c r="H13" s="43"/>
    </row>
    <row r="14" spans="1:8" ht="14.25" customHeight="1">
      <c r="A14" s="38"/>
      <c r="B14" s="2"/>
      <c r="C14" s="39"/>
      <c r="D14" s="80"/>
      <c r="E14" s="38"/>
      <c r="F14" s="41"/>
      <c r="G14" s="81"/>
      <c r="H14" s="101"/>
    </row>
    <row r="15" spans="1:8" ht="14.25" customHeight="1">
      <c r="A15" s="38"/>
      <c r="B15" s="2"/>
      <c r="C15" s="39"/>
      <c r="D15" s="80"/>
      <c r="E15" s="38"/>
      <c r="F15" s="41"/>
      <c r="G15" s="81"/>
      <c r="H15" s="43"/>
    </row>
    <row r="16" spans="1:8" ht="14.25" customHeight="1">
      <c r="A16" s="38"/>
      <c r="B16" s="2"/>
      <c r="C16" s="39"/>
      <c r="D16" s="80"/>
      <c r="E16" s="38"/>
      <c r="F16" s="41"/>
      <c r="G16" s="81"/>
      <c r="H16" s="43"/>
    </row>
    <row r="17" spans="1:8" ht="14.25" customHeight="1">
      <c r="A17" s="38"/>
      <c r="B17" s="2"/>
      <c r="C17" s="39"/>
      <c r="D17" s="80"/>
      <c r="E17" s="38"/>
      <c r="F17" s="41"/>
      <c r="G17" s="81">
        <f t="shared" si="0"/>
        <v>0</v>
      </c>
      <c r="H17" s="43"/>
    </row>
    <row r="18" spans="1:8" ht="14.25" customHeight="1">
      <c r="A18" s="38"/>
      <c r="B18" s="2"/>
      <c r="C18" s="39"/>
      <c r="D18" s="80"/>
      <c r="E18" s="38"/>
      <c r="F18" s="41"/>
      <c r="G18" s="81">
        <f t="shared" si="0"/>
        <v>0</v>
      </c>
      <c r="H18" s="43"/>
    </row>
    <row r="19" spans="1:8" ht="14.25" customHeight="1">
      <c r="A19" s="38"/>
      <c r="B19" s="2"/>
      <c r="C19" s="39"/>
      <c r="D19" s="80"/>
      <c r="E19" s="38"/>
      <c r="F19" s="41"/>
      <c r="G19" s="81">
        <f t="shared" si="0"/>
        <v>0</v>
      </c>
      <c r="H19" s="43"/>
    </row>
    <row r="20" spans="1:8" ht="14.25" customHeight="1">
      <c r="A20" s="38"/>
      <c r="B20" s="2"/>
      <c r="C20" s="39"/>
      <c r="D20" s="80"/>
      <c r="E20" s="38"/>
      <c r="F20" s="41"/>
      <c r="G20" s="81">
        <f t="shared" si="0"/>
        <v>0</v>
      </c>
      <c r="H20" s="43"/>
    </row>
    <row r="21" spans="1:8" ht="14.25" customHeight="1">
      <c r="A21" s="38"/>
      <c r="B21" s="2"/>
      <c r="C21" s="39"/>
      <c r="D21" s="80"/>
      <c r="E21" s="38"/>
      <c r="F21" s="41"/>
      <c r="G21" s="81">
        <f t="shared" si="0"/>
        <v>0</v>
      </c>
      <c r="H21" s="43"/>
    </row>
    <row r="22" spans="1:8" ht="14.25" customHeight="1">
      <c r="A22" s="38"/>
      <c r="B22" s="2"/>
      <c r="C22" s="39"/>
      <c r="D22" s="80"/>
      <c r="E22" s="38"/>
      <c r="F22" s="41"/>
      <c r="G22" s="81">
        <f t="shared" si="0"/>
        <v>0</v>
      </c>
      <c r="H22" s="82"/>
    </row>
    <row r="23" spans="1:8" ht="14.25" customHeight="1">
      <c r="A23" s="38"/>
      <c r="B23" s="2"/>
      <c r="C23" s="39"/>
      <c r="D23" s="80"/>
      <c r="E23" s="38"/>
      <c r="F23" s="41"/>
      <c r="G23" s="81">
        <f t="shared" si="0"/>
        <v>0</v>
      </c>
      <c r="H23" s="82"/>
    </row>
    <row r="24" spans="1:8" ht="14.25" customHeight="1">
      <c r="A24" s="38"/>
      <c r="B24" s="2"/>
      <c r="C24" s="39"/>
      <c r="D24" s="80"/>
      <c r="E24" s="38"/>
      <c r="F24" s="41"/>
      <c r="G24" s="81">
        <f t="shared" si="0"/>
        <v>0</v>
      </c>
      <c r="H24" s="82"/>
    </row>
    <row r="25" spans="1:8" ht="14.25" customHeight="1">
      <c r="A25" s="38"/>
      <c r="B25" s="2"/>
      <c r="C25" s="39"/>
      <c r="D25" s="80"/>
      <c r="E25" s="38"/>
      <c r="F25" s="41"/>
      <c r="G25" s="81">
        <f t="shared" si="0"/>
        <v>0</v>
      </c>
      <c r="H25" s="82"/>
    </row>
    <row r="26" spans="1:8" ht="14.25" customHeight="1">
      <c r="A26" s="38"/>
      <c r="B26" s="2"/>
      <c r="C26" s="39"/>
      <c r="D26" s="80"/>
      <c r="E26" s="38"/>
      <c r="F26" s="41"/>
      <c r="G26" s="81">
        <f t="shared" si="0"/>
        <v>0</v>
      </c>
      <c r="H26" s="82"/>
    </row>
    <row r="27" spans="1:8" ht="14.25" customHeight="1">
      <c r="A27" s="38"/>
      <c r="B27" s="2"/>
      <c r="C27" s="39"/>
      <c r="D27" s="80"/>
      <c r="E27" s="38"/>
      <c r="F27" s="41"/>
      <c r="G27" s="81">
        <f t="shared" si="0"/>
        <v>0</v>
      </c>
      <c r="H27" s="82"/>
    </row>
    <row r="28" spans="1:8" ht="14.25" customHeight="1">
      <c r="A28" s="38"/>
      <c r="B28" s="2"/>
      <c r="C28" s="39"/>
      <c r="D28" s="80"/>
      <c r="E28" s="38"/>
      <c r="F28" s="41"/>
      <c r="G28" s="81">
        <f t="shared" si="0"/>
        <v>0</v>
      </c>
      <c r="H28" s="82"/>
    </row>
    <row r="29" spans="1:8" ht="14.25" customHeight="1">
      <c r="A29" s="38"/>
      <c r="B29" s="2"/>
      <c r="C29" s="39"/>
      <c r="D29" s="80"/>
      <c r="E29" s="38"/>
      <c r="F29" s="41"/>
      <c r="G29" s="81">
        <f t="shared" si="0"/>
        <v>0</v>
      </c>
      <c r="H29" s="82"/>
    </row>
    <row r="30" spans="1:8" ht="14.25" customHeight="1">
      <c r="A30" s="38"/>
      <c r="B30" s="2"/>
      <c r="C30" s="39"/>
      <c r="D30" s="80"/>
      <c r="E30" s="38"/>
      <c r="F30" s="41"/>
      <c r="G30" s="81">
        <f t="shared" si="0"/>
        <v>0</v>
      </c>
      <c r="H30" s="82"/>
    </row>
    <row r="31" spans="1:8" ht="14.25" customHeight="1">
      <c r="A31" s="38"/>
      <c r="B31" s="2"/>
      <c r="C31" s="39"/>
      <c r="D31" s="80"/>
      <c r="E31" s="38"/>
      <c r="F31" s="41"/>
      <c r="G31" s="81">
        <f t="shared" si="0"/>
        <v>0</v>
      </c>
      <c r="H31" s="82"/>
    </row>
    <row r="32" spans="1:8" ht="14.25" customHeight="1">
      <c r="A32" s="38"/>
      <c r="B32" s="2"/>
      <c r="C32" s="39"/>
      <c r="D32" s="80"/>
      <c r="E32" s="38"/>
      <c r="F32" s="41"/>
      <c r="G32" s="81">
        <f t="shared" si="0"/>
        <v>0</v>
      </c>
      <c r="H32" s="82"/>
    </row>
    <row r="33" spans="1:8" ht="14.25" customHeight="1">
      <c r="A33" s="38"/>
      <c r="B33" s="2"/>
      <c r="C33" s="39"/>
      <c r="D33" s="80"/>
      <c r="E33" s="38"/>
      <c r="F33" s="41"/>
      <c r="G33" s="81">
        <f t="shared" si="0"/>
        <v>0</v>
      </c>
      <c r="H33" s="82"/>
    </row>
    <row r="34" spans="1:8" ht="14.25" customHeight="1">
      <c r="A34" s="38"/>
      <c r="B34" s="2"/>
      <c r="C34" s="39"/>
      <c r="D34" s="80"/>
      <c r="E34" s="38"/>
      <c r="F34" s="41"/>
      <c r="G34" s="81">
        <f t="shared" si="0"/>
        <v>0</v>
      </c>
      <c r="H34" s="82"/>
    </row>
    <row r="35" spans="1:8" ht="14.25" customHeight="1">
      <c r="A35" s="38"/>
      <c r="B35" s="2"/>
      <c r="C35" s="39"/>
      <c r="D35" s="80"/>
      <c r="E35" s="38"/>
      <c r="F35" s="41"/>
      <c r="G35" s="81">
        <f t="shared" si="0"/>
        <v>0</v>
      </c>
      <c r="H35" s="82"/>
    </row>
    <row r="36" spans="1:8" ht="14.25" customHeight="1">
      <c r="A36" s="38"/>
      <c r="B36" s="2"/>
      <c r="C36" s="39"/>
      <c r="D36" s="80"/>
      <c r="E36" s="38"/>
      <c r="F36" s="41"/>
      <c r="G36" s="81">
        <f t="shared" si="0"/>
        <v>0</v>
      </c>
      <c r="H36" s="82"/>
    </row>
    <row r="37" spans="1:8" ht="14.25" customHeight="1">
      <c r="A37" s="38"/>
      <c r="B37" s="2"/>
      <c r="C37" s="39"/>
      <c r="D37" s="80"/>
      <c r="E37" s="38"/>
      <c r="F37" s="41"/>
      <c r="G37" s="81">
        <f t="shared" si="0"/>
        <v>0</v>
      </c>
      <c r="H37" s="82"/>
    </row>
    <row r="38" spans="1:8" ht="14.25" customHeight="1">
      <c r="A38" s="38"/>
      <c r="B38" s="2"/>
      <c r="C38" s="39"/>
      <c r="D38" s="80"/>
      <c r="E38" s="38"/>
      <c r="F38" s="41"/>
      <c r="G38" s="81">
        <f t="shared" si="0"/>
        <v>0</v>
      </c>
      <c r="H38" s="82"/>
    </row>
    <row r="39" spans="1:8" ht="14.25" customHeight="1">
      <c r="A39" s="38"/>
      <c r="B39" s="2"/>
      <c r="C39" s="39"/>
      <c r="D39" s="80"/>
      <c r="E39" s="38"/>
      <c r="F39" s="41"/>
      <c r="G39" s="81">
        <f>SUM(D39*F39)</f>
        <v>0</v>
      </c>
      <c r="H39" s="82"/>
    </row>
    <row r="40" spans="1:8" ht="14.25" customHeight="1">
      <c r="A40" s="27"/>
      <c r="B40" s="28" t="s">
        <v>13</v>
      </c>
      <c r="C40" s="27"/>
      <c r="D40" s="83"/>
      <c r="E40" s="27"/>
      <c r="F40" s="84"/>
      <c r="G40" s="85">
        <f>SUM(G1:G39)</f>
        <v>158715</v>
      </c>
      <c r="H40" s="30"/>
    </row>
  </sheetData>
  <sheetProtection/>
  <printOptions horizontalCentered="1"/>
  <pageMargins left="0" right="0" top="0.3937007874015748" bottom="0" header="0" footer="0.1968503937007874"/>
  <pageSetup horizontalDpi="600" verticalDpi="600" orientation="landscape" paperSize="9" r:id="rId1"/>
  <headerFooter scaleWithDoc="0" alignWithMargins="0">
    <oddFooter xml:space="preserve">&amp;C&amp;P / &amp;N </oddFooter>
  </headerFooter>
  <ignoredErrors>
    <ignoredError sqref="G39:G40 G2:G4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hcnote015</cp:lastModifiedBy>
  <cp:lastPrinted>2020-09-21T09:44:44Z</cp:lastPrinted>
  <dcterms:created xsi:type="dcterms:W3CDTF">2006-09-28T05:40:08Z</dcterms:created>
  <dcterms:modified xsi:type="dcterms:W3CDTF">2020-09-25T09:28:13Z</dcterms:modified>
  <cp:category/>
  <cp:version/>
  <cp:contentType/>
  <cp:contentStatus/>
</cp:coreProperties>
</file>